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68B86B9-4D60-4EDE-ACDA-030599013418}" xr6:coauthVersionLast="47" xr6:coauthVersionMax="47" xr10:uidLastSave="{00000000-0000-0000-0000-000000000000}"/>
  <bookViews>
    <workbookView xWindow="-120" yWindow="-120" windowWidth="29040" windowHeight="15840" tabRatio="878" xr2:uid="{00000000-000D-0000-FFFF-FFFF00000000}"/>
  </bookViews>
  <sheets>
    <sheet name="Contents" sheetId="2" r:id="rId1"/>
    <sheet name="A - Segment mapping" sheetId="43" r:id="rId2"/>
    <sheet name="1 - Cash Generation" sheetId="3" r:id="rId3"/>
    <sheet name="2 - HoldCo cashflow" sheetId="4" r:id="rId4"/>
    <sheet name="3 - Sources &amp; uses" sheetId="5" r:id="rId5"/>
    <sheet name="4 - Cash emergence" sheetId="28" r:id="rId6"/>
    <sheet name="5 - IFRS P&amp;L (IP format)" sheetId="38" r:id="rId7"/>
    <sheet name="6 - Op. profit analysis" sheetId="46" r:id="rId8"/>
    <sheet name="7 - Adj.equity &amp; CSM AOMs" sheetId="39" r:id="rId9"/>
    <sheet name="8 - Other IFRS disclosures" sheetId="48" r:id="rId10"/>
    <sheet name="9 - Income Statement" sheetId="41" r:id="rId11"/>
    <sheet name="10 - Balance Sheet" sheetId="40" r:id="rId12"/>
    <sheet name="11 - Management Actions" sheetId="8" r:id="rId13"/>
    <sheet name="12 - PGH Solvency" sheetId="9" r:id="rId14"/>
    <sheet name="13 - LifeCo Free Surplus" sheetId="10" r:id="rId15"/>
    <sheet name="14 - SCR breakdown" sheetId="11" r:id="rId16"/>
    <sheet name="15 - Sensitivities" sheetId="12" r:id="rId17"/>
    <sheet name="16a - AUA &amp; flows" sheetId="13" r:id="rId18"/>
    <sheet name="16b - AUA &amp; Flows (FY 2020+)" sheetId="26" r:id="rId19"/>
    <sheet name="16c - AUA &amp; Flows (FY 2023+)" sheetId="42" r:id="rId20"/>
    <sheet name="17 - AUA by fund (historic)" sheetId="14" r:id="rId21"/>
    <sheet name="18a - New business (historic)" sheetId="16" r:id="rId22"/>
    <sheet name="18b - New business (2020+)" sheetId="25" r:id="rId23"/>
    <sheet name="19 - Asset data" sheetId="17" r:id="rId24"/>
    <sheet name="20 - Debt exposure country" sheetId="32" r:id="rId25"/>
    <sheet name="21 - Credit rating debt" sheetId="23" r:id="rId26"/>
    <sheet name="22 - Sh Debt by sector" sheetId="15" r:id="rId27"/>
    <sheet name="23 - Illiquids" sheetId="24" r:id="rId28"/>
    <sheet name="24a - Leverage (historic)" sheetId="19" r:id="rId29"/>
    <sheet name="24b - Leverage (FY22 restated+)" sheetId="33" r:id="rId30"/>
    <sheet name="25 - Dividends" sheetId="20" r:id="rId31"/>
    <sheet name="26 - Acqs" sheetId="21" r:id="rId32"/>
    <sheet name="27 - SH debt" sheetId="22" r:id="rId33"/>
  </sheets>
  <definedNames>
    <definedName name="ID" localSheetId="2" hidden="1">"f00f4805-c430-4f35-9be5-9b86ce1c9e0e"</definedName>
    <definedName name="ID" localSheetId="11" hidden="1">"9c1f3f4e-55cd-4308-9e4e-8a70036929fe"</definedName>
    <definedName name="ID" localSheetId="12" hidden="1">"b9b85398-c3e1-405d-9351-559c3e423cd4"</definedName>
    <definedName name="ID" localSheetId="13" hidden="1">"759ff854-d4ff-45f0-a02b-dafc8076caad"</definedName>
    <definedName name="ID" localSheetId="14" hidden="1">"86aa606f-06c0-4993-99b4-d4fc4e2334e7"</definedName>
    <definedName name="ID" localSheetId="15" hidden="1">"dad6e8af-acc6-4448-ac2f-bcf42f52013a"</definedName>
    <definedName name="ID" localSheetId="16" hidden="1">"21076bc5-51de-422c-ba3b-f4ea3ad76e3b"</definedName>
    <definedName name="ID" localSheetId="17" hidden="1">"bd47d5a3-77df-4623-8b6c-43528fef491c"</definedName>
    <definedName name="ID" localSheetId="18" hidden="1">"2d6e72fc-aa27-4239-b0ec-71bb4c0bafce"</definedName>
    <definedName name="ID" localSheetId="19" hidden="1">"3a9459f8-cc7b-4353-9052-f791715d582b"</definedName>
    <definedName name="ID" localSheetId="20" hidden="1">"12bf5fe1-b059-469b-8bf0-29a9dc8c9dfe"</definedName>
    <definedName name="ID" localSheetId="21" hidden="1">"828954ea-d718-4024-a855-9ef65725195b"</definedName>
    <definedName name="ID" localSheetId="22" hidden="1">"5fa0b713-42c0-4388-873e-b603a6de6ab5"</definedName>
    <definedName name="ID" localSheetId="23" hidden="1">"66fc4c76-bd7f-41d0-8269-b74a45151249"</definedName>
    <definedName name="ID" localSheetId="3" hidden="1">"f9061000-a489-4b01-b175-b8c5affeb2e9"</definedName>
    <definedName name="ID" localSheetId="24" hidden="1">"18e53fd2-21a4-423f-bf27-93f48f086f29"</definedName>
    <definedName name="ID" localSheetId="25" hidden="1">"5a731fd4-dd01-4ea7-8551-8c898eb8cdae"</definedName>
    <definedName name="ID" localSheetId="26" hidden="1">"3de9588b-3635-40bd-95c9-0141520d97a5"</definedName>
    <definedName name="ID" localSheetId="27" hidden="1">"94e1f4c5-097b-443b-bcaa-9b4ebefa0927"</definedName>
    <definedName name="ID" localSheetId="28" hidden="1">"037455d3-7bab-4da3-a2e2-857478c2a25e"</definedName>
    <definedName name="ID" localSheetId="29" hidden="1">"01c24d6b-bb17-4c98-89ec-0cb29e918f57"</definedName>
    <definedName name="ID" localSheetId="30" hidden="1">"02f3677e-8c33-4b9c-bad8-7cd47b60e750"</definedName>
    <definedName name="ID" localSheetId="31" hidden="1">"2cf2add1-9003-4e12-90e5-1d8d710b457d"</definedName>
    <definedName name="ID" localSheetId="32" hidden="1">"2800dcde-4a5c-403d-b6b3-7e390585d5cc"</definedName>
    <definedName name="ID" localSheetId="4" hidden="1">"dd1e1b36-ce3f-4409-9a8b-212d05066e50"</definedName>
    <definedName name="ID" localSheetId="5" hidden="1">"7a51744b-3128-4abe-b0af-03cc87c0ac40"</definedName>
    <definedName name="ID" localSheetId="6" hidden="1">"5c74a59d-0602-4af0-8e74-99f4c06e6636"</definedName>
    <definedName name="ID" localSheetId="7" hidden="1">"c2de905a-d5fb-4c5b-9a94-36717546c700"</definedName>
    <definedName name="ID" localSheetId="8" hidden="1">"2799570d-29e1-4f8e-9d40-99e0822ca86e"</definedName>
    <definedName name="ID" localSheetId="9" hidden="1">"1c45687c-592f-4858-b36e-2d0ee38b1d5d"</definedName>
    <definedName name="ID" localSheetId="10" hidden="1">"a8555083-465f-4d56-a56b-94e8a9dbbcb5"</definedName>
    <definedName name="ID" localSheetId="1" hidden="1">"74942c36-8f1c-49dd-bad1-e1a80b70c9b9"</definedName>
    <definedName name="ID" localSheetId="0" hidden="1">"f1ab4de8-ed9e-482c-a32f-7ff993e31f94"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8" l="1"/>
  <c r="D29" i="38"/>
  <c r="H86" i="26"/>
  <c r="H85" i="26"/>
  <c r="H84" i="26"/>
  <c r="H83" i="26"/>
  <c r="H82" i="26"/>
  <c r="H81" i="26"/>
  <c r="H79" i="26"/>
  <c r="D70" i="26"/>
  <c r="H70" i="26"/>
  <c r="P70" i="26"/>
  <c r="T70" i="26"/>
  <c r="R69" i="26"/>
  <c r="J69" i="26"/>
  <c r="D69" i="26"/>
  <c r="H69" i="26"/>
  <c r="P69" i="26"/>
  <c r="R68" i="26"/>
  <c r="N68" i="26"/>
  <c r="L68" i="26"/>
  <c r="J68" i="26"/>
  <c r="F68" i="26"/>
  <c r="D68" i="26"/>
  <c r="H68" i="26"/>
  <c r="R67" i="26"/>
  <c r="D67" i="26"/>
  <c r="H67" i="26"/>
  <c r="P67" i="26"/>
  <c r="T67" i="26"/>
  <c r="H66" i="26"/>
  <c r="P66" i="26"/>
  <c r="T66" i="26"/>
  <c r="L65" i="26"/>
  <c r="D65" i="26"/>
  <c r="T64" i="26"/>
  <c r="P63" i="26"/>
  <c r="P65" i="26"/>
  <c r="H63" i="26"/>
  <c r="R62" i="26"/>
  <c r="T62" i="26"/>
  <c r="H62" i="26"/>
  <c r="T61" i="26"/>
  <c r="H61" i="26"/>
  <c r="F20" i="26"/>
  <c r="F16" i="26"/>
  <c r="F15" i="26"/>
  <c r="R65" i="26"/>
  <c r="R71" i="26"/>
  <c r="F7" i="26"/>
  <c r="T63" i="26"/>
  <c r="D71" i="26"/>
  <c r="H71" i="26"/>
  <c r="P68" i="26"/>
  <c r="T68" i="26"/>
  <c r="T69" i="26"/>
  <c r="H65" i="26"/>
  <c r="T65" i="26"/>
  <c r="P71" i="26"/>
  <c r="T71" i="26"/>
  <c r="F8" i="26"/>
</calcChain>
</file>

<file path=xl/sharedStrings.xml><?xml version="1.0" encoding="utf-8"?>
<sst xmlns="http://schemas.openxmlformats.org/spreadsheetml/2006/main" count="2252" uniqueCount="1014">
  <si>
    <t>Holding company cashflow</t>
  </si>
  <si>
    <t>Acquisitions</t>
  </si>
  <si>
    <t>AUA</t>
  </si>
  <si>
    <t>Asset data</t>
  </si>
  <si>
    <t>Year on Year Delivery</t>
  </si>
  <si>
    <t>HY2020</t>
  </si>
  <si>
    <t>Split:</t>
  </si>
  <si>
    <t>N/A</t>
  </si>
  <si>
    <t>2019 - 2023 (set Mar 2019)</t>
  </si>
  <si>
    <t>2020 - 2023 (set Mar 2020)</t>
  </si>
  <si>
    <t>2020 - 2023 (set Aug 2020)</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</si>
  <si>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</si>
  <si>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</si>
  <si>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</si>
  <si>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</si>
  <si>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</si>
  <si>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</si>
  <si>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</si>
  <si>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</si>
  <si>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</si>
  <si>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</si>
  <si>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</si>
  <si>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</si>
  <si>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</si>
  <si>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</si>
  <si>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</si>
  <si>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</si>
  <si>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Uses of cash</t>
  </si>
  <si>
    <t>Operating expenses</t>
  </si>
  <si>
    <t>Pension scheme contributions</t>
  </si>
  <si>
    <t>Debt interest</t>
  </si>
  <si>
    <t>Shareholder dividend</t>
  </si>
  <si>
    <t>Total cash outflows</t>
  </si>
  <si>
    <t>Cost of acquisitions</t>
  </si>
  <si>
    <t>Closing cash and cash equivalents</t>
  </si>
  <si>
    <t>HOLDING COMPANY CASHFLOW</t>
  </si>
  <si>
    <t>Debt repayments</t>
  </si>
  <si>
    <t>Description</t>
  </si>
  <si>
    <t>5 years</t>
  </si>
  <si>
    <t>Management actions</t>
  </si>
  <si>
    <t>Sensitivities</t>
  </si>
  <si>
    <t>Solvency II Balance Sheet</t>
  </si>
  <si>
    <t>SCR breakdown</t>
  </si>
  <si>
    <t>£bn</t>
  </si>
  <si>
    <t>UK Heritage</t>
  </si>
  <si>
    <t>UK Open</t>
  </si>
  <si>
    <t>Europe</t>
  </si>
  <si>
    <t>A</t>
  </si>
  <si>
    <t>B</t>
  </si>
  <si>
    <t>Note 2: Increase post acquisition of AXA Wealth and Abbey Life</t>
  </si>
  <si>
    <t>Note 3: Increased post acquisition of Standard Life Assurance Limited</t>
  </si>
  <si>
    <t>Note 4: Increased post acquisition of ReAssure</t>
  </si>
  <si>
    <t>MANAGEMENT ACTIONS</t>
  </si>
  <si>
    <t>Own Funds</t>
  </si>
  <si>
    <t>SCR</t>
  </si>
  <si>
    <t>Excess</t>
  </si>
  <si>
    <t>not available</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</si>
  <si>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</si>
  <si>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</si>
  <si>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</si>
  <si>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</si>
  <si>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</si>
  <si>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</si>
  <si>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</si>
  <si>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</si>
  <si>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</si>
  <si>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</si>
  <si>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</si>
  <si>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</si>
  <si>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</si>
  <si>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</si>
  <si>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</si>
  <si>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Less: PGL and Pearl pension schemes</t>
  </si>
  <si>
    <t>Opening Solvency II Excess</t>
  </si>
  <si>
    <t>Surplus emerging &amp; release of capital requirements</t>
  </si>
  <si>
    <t>Delivery of capital synergies - SLAL</t>
  </si>
  <si>
    <t>Impact of debt issuance</t>
  </si>
  <si>
    <t>Change in PGH Group Solvency II Excess (£bn)</t>
  </si>
  <si>
    <t>Opening Solvency II Excess - unadjusted</t>
  </si>
  <si>
    <t>Impact of acquisition</t>
  </si>
  <si>
    <t>Closing PGH Solvency II Excess</t>
  </si>
  <si>
    <t xml:space="preserve">Year on Year Delivery </t>
  </si>
  <si>
    <t>LIFECO FREE SURPLUS</t>
  </si>
  <si>
    <t>Change in LifeCo Free Surplus (£bn)</t>
  </si>
  <si>
    <t>Economics variances, financing &amp; other</t>
  </si>
  <si>
    <t>Cash remittances to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</si>
  <si>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</si>
  <si>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</si>
  <si>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</si>
  <si>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</si>
  <si>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</si>
  <si>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</si>
  <si>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</si>
  <si>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</si>
  <si>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</si>
  <si>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</si>
  <si>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</si>
  <si>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</si>
  <si>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</si>
  <si>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</si>
  <si>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</si>
  <si>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</si>
  <si>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</si>
  <si>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</si>
  <si>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Opening AUA</t>
  </si>
  <si>
    <t>Market movements</t>
  </si>
  <si>
    <t>Closing AUA</t>
  </si>
  <si>
    <t>Workplace</t>
  </si>
  <si>
    <t>Retail</t>
  </si>
  <si>
    <t>Wrap SIPP</t>
  </si>
  <si>
    <t>FY 2018 AUA</t>
  </si>
  <si>
    <t>Gross inflows - new</t>
  </si>
  <si>
    <t>Gross inflows - existing</t>
  </si>
  <si>
    <t>Outflows</t>
  </si>
  <si>
    <t>Reclassified</t>
  </si>
  <si>
    <t>FY 2019 AUA</t>
  </si>
  <si>
    <t>HY 2020 AUA</t>
  </si>
  <si>
    <t>With-profits</t>
  </si>
  <si>
    <t>Unit Linked</t>
  </si>
  <si>
    <t>Total UK Open</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</si>
  <si>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</si>
  <si>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</si>
  <si>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</si>
  <si>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</si>
  <si>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</si>
  <si>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</si>
  <si>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</si>
  <si>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</si>
  <si>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</si>
  <si>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</si>
  <si>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</si>
  <si>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</si>
  <si>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</si>
  <si>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</si>
  <si>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</si>
  <si>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</si>
  <si>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</si>
  <si>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</si>
  <si>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</si>
  <si>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</si>
  <si>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</si>
  <si>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</si>
  <si>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</si>
  <si>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Solvency</t>
  </si>
  <si>
    <t>Retail pensions</t>
  </si>
  <si>
    <t>Summary AUA Movement -:</t>
  </si>
  <si>
    <t>Movement in AUA by product type  (£bn)</t>
  </si>
  <si>
    <t>New business contribution - UK Open (£m) -:</t>
  </si>
  <si>
    <t>New business contribution - Europe (£m)</t>
  </si>
  <si>
    <t>NEW BUSINESS</t>
  </si>
  <si>
    <t>BPA stats</t>
  </si>
  <si>
    <t>Premiums (£m)</t>
  </si>
  <si>
    <t>Capital to premiums conversion</t>
  </si>
  <si>
    <t>Average payback before internal capital management policy</t>
  </si>
  <si>
    <t>Average payback after internal capital management policy</t>
  </si>
  <si>
    <t>Capital to new incremental cash generation conversion</t>
  </si>
  <si>
    <t>Deals completed (external)</t>
  </si>
  <si>
    <t>9 - 10 yrs</t>
  </si>
  <si>
    <t>6 - 7 yrs</t>
  </si>
  <si>
    <t>Day 1 capital allocation after internal capital management policy</t>
  </si>
  <si>
    <t>4 - 5 yrs</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</si>
  <si>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</si>
  <si>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</si>
  <si>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</si>
  <si>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</si>
  <si>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</si>
  <si>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</si>
  <si>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</si>
  <si>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</si>
  <si>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</si>
  <si>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</si>
  <si>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</si>
  <si>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</si>
  <si>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</si>
  <si>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</si>
  <si>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</si>
  <si>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</si>
  <si>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</si>
  <si>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</si>
  <si>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</si>
  <si>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</si>
  <si>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</si>
  <si>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</si>
  <si>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</si>
  <si>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Asset mix of life companies @ FY 2017</t>
  </si>
  <si>
    <t>SCCR Ratio %</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</si>
  <si>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</si>
  <si>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</si>
  <si>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</si>
  <si>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</si>
  <si>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</si>
  <si>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</si>
  <si>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</si>
  <si>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</si>
  <si>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</si>
  <si>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</si>
  <si>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</si>
  <si>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</si>
  <si>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</si>
  <si>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</si>
  <si>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</si>
  <si>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</si>
  <si>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</si>
  <si>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</si>
  <si>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DPS change</t>
  </si>
  <si>
    <t>Price (£m)</t>
  </si>
  <si>
    <t>Price / SII Own Funds Ratio</t>
  </si>
  <si>
    <t>0.89 x</t>
  </si>
  <si>
    <t>5% uplift</t>
  </si>
  <si>
    <t>3% uplift</t>
  </si>
  <si>
    <t>3.5% uplift</t>
  </si>
  <si>
    <t>Announcement Date</t>
  </si>
  <si>
    <t>Completion Date</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</si>
  <si>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</si>
  <si>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</si>
  <si>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</si>
  <si>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</si>
  <si>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</si>
  <si>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</si>
  <si>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</si>
  <si>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</si>
  <si>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</si>
  <si>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</si>
  <si>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</si>
  <si>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</si>
  <si>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</si>
  <si>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</si>
  <si>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</si>
  <si>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</si>
  <si>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</si>
  <si>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</si>
  <si>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</si>
  <si>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</si>
  <si>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</si>
  <si>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</si>
  <si>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</si>
  <si>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</si>
  <si>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</si>
  <si>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</si>
  <si>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</si>
  <si>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</si>
  <si>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</si>
  <si>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</si>
  <si>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</si>
  <si>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</si>
  <si>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</si>
  <si>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</si>
  <si>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</si>
  <si>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</si>
  <si>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</si>
  <si>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</si>
  <si>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</si>
  <si>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Annuities</t>
  </si>
  <si>
    <t>Opening Free Surplus</t>
  </si>
  <si>
    <t>Opening Free Surplus - adjusted</t>
  </si>
  <si>
    <t>Closing Free Surplus after cash remittances</t>
  </si>
  <si>
    <t>1 year</t>
  </si>
  <si>
    <t>Total incremental long term cash generation</t>
  </si>
  <si>
    <t>Incremental Long Term Cash Generation (£m)</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</si>
  <si>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</si>
  <si>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</si>
  <si>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</si>
  <si>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</si>
  <si>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</si>
  <si>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</si>
  <si>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</si>
  <si>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</si>
  <si>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</si>
  <si>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</si>
  <si>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</si>
  <si>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</si>
  <si>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</si>
  <si>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</si>
  <si>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</si>
  <si>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</si>
  <si>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</si>
  <si>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Subordinated Tier 2 bond
(5.625% due Apr-2031, XS2166106448)</t>
  </si>
  <si>
    <t>Jan 2029</t>
  </si>
  <si>
    <t>Dec 2025</t>
  </si>
  <si>
    <t>Subordinated Tier 2 bond
(5.766% due Jun-2029, XS2012047473)</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</si>
  <si>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</si>
  <si>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</si>
  <si>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</si>
  <si>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</si>
  <si>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</si>
  <si>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</si>
  <si>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12 - 13 yrs</t>
  </si>
  <si>
    <t>8 - 9 yrs</t>
  </si>
  <si>
    <t xml:space="preserve">60% + </t>
  </si>
  <si>
    <t>* Includes policy loans of £12m, other loans of £199m, net derivative assets of £1,563m, reinsurers’ share of investment contracts of £6,085m and other investments of £487m</t>
  </si>
  <si>
    <t>Equity Release Mortgages</t>
  </si>
  <si>
    <t>Phoenix Group - Solvency II Excess</t>
  </si>
  <si>
    <t>Total shareholder and non-profit</t>
  </si>
  <si>
    <t xml:space="preserve">SunLife </t>
  </si>
  <si>
    <t>New business (historic)</t>
  </si>
  <si>
    <t>FY 2020 AUA</t>
  </si>
  <si>
    <t>Delivery of capital synergies - ReAssure</t>
  </si>
  <si>
    <t>Portfolio credit quality:</t>
  </si>
  <si>
    <t>Gross inflows</t>
  </si>
  <si>
    <t>Gross outflows</t>
  </si>
  <si>
    <t>SunLife</t>
  </si>
  <si>
    <t>Notes:</t>
  </si>
  <si>
    <t>Issued</t>
  </si>
  <si>
    <t>Illiquids</t>
  </si>
  <si>
    <t>Solvency II Leverage</t>
  </si>
  <si>
    <t>Coupon</t>
  </si>
  <si>
    <t>BBB+</t>
  </si>
  <si>
    <t>SCCR
Ratio</t>
  </si>
  <si>
    <t>Regulatory
Ratio</t>
  </si>
  <si>
    <t>Note 2: SunLife not included in prior years</t>
  </si>
  <si>
    <t>Sources &amp; uses of cash</t>
  </si>
  <si>
    <t>Regulatory Eligible Own Funds (£bn)</t>
  </si>
  <si>
    <t xml:space="preserve">Deals completed </t>
  </si>
  <si>
    <t>1 year Target</t>
  </si>
  <si>
    <t>Short Term Targets (£bn)</t>
  </si>
  <si>
    <t>Total Open</t>
  </si>
  <si>
    <t>Total Debt (£bn)</t>
  </si>
  <si>
    <t>Support of BPA activity</t>
  </si>
  <si>
    <t>ReAssure Holding Company cash acquired</t>
  </si>
  <si>
    <t>2021 - 2023 (set Mar 2021)</t>
  </si>
  <si>
    <t xml:space="preserve"> 18 Dec</t>
  </si>
  <si>
    <t>Date(s) coupon paid</t>
  </si>
  <si>
    <t>24 Jan</t>
  </si>
  <si>
    <t>AUA classification from 2020 onwards reflects new business units, notably Retirement Solutions has moved from Heritage into Open and Europe has moved into Open.</t>
  </si>
  <si>
    <t xml:space="preserve">AUA - Historic </t>
  </si>
  <si>
    <t>NEW BUSINESS - HISTORIC</t>
  </si>
  <si>
    <t>2019 - 2023 (set Mar 2021)</t>
  </si>
  <si>
    <t>Protection, shareholder &amp; other funds</t>
  </si>
  <si>
    <t>Organic (£)</t>
  </si>
  <si>
    <t>Management Actions (£)</t>
  </si>
  <si>
    <t>Existing Free Surplus (£)</t>
  </si>
  <si>
    <t>Cash generation contribution  (£)</t>
  </si>
  <si>
    <t>ILLIQUIDS</t>
  </si>
  <si>
    <t>1 year target (£)</t>
  </si>
  <si>
    <t>Group Solvency II Excess contribution (£)</t>
  </si>
  <si>
    <t xml:space="preserve">Solvency II Leverage </t>
  </si>
  <si>
    <t>BB and below</t>
  </si>
  <si>
    <t>Day 1 capital allocation after internal capital management policy (£m)</t>
  </si>
  <si>
    <t>625m - 725m</t>
  </si>
  <si>
    <t>750m - 850m</t>
  </si>
  <si>
    <t>600m - 700m</t>
  </si>
  <si>
    <t>650m - 750m</t>
  </si>
  <si>
    <t>500m - 550m</t>
  </si>
  <si>
    <t>200m - 250m</t>
  </si>
  <si>
    <t>350m - 450m</t>
  </si>
  <si>
    <t>New business (2019 restated and 2020+)</t>
  </si>
  <si>
    <t>Subordinated Tier 3 bond
(4.016% due Jun-2026, XS2012048281)</t>
  </si>
  <si>
    <t>Jun 2026</t>
  </si>
  <si>
    <t>Jul 2027</t>
  </si>
  <si>
    <t>Jun 2029</t>
  </si>
  <si>
    <t>13 Jun and 13 Dec</t>
  </si>
  <si>
    <t>26 Apr and 26 Oct</t>
  </si>
  <si>
    <t>6 Jul and 6 Jan</t>
  </si>
  <si>
    <t>26 Oct and 26 Apr</t>
  </si>
  <si>
    <t>28 Apr</t>
  </si>
  <si>
    <t>4 Mar and 4 Sep</t>
  </si>
  <si>
    <t>BPA Stats</t>
  </si>
  <si>
    <t>BB and below *</t>
  </si>
  <si>
    <t>£1m - £80m</t>
  </si>
  <si>
    <t>1.5bn - 1.6bn</t>
  </si>
  <si>
    <t>Drawn amount / Face value</t>
  </si>
  <si>
    <t>28 - 30%</t>
  </si>
  <si>
    <t>26 - 29%</t>
  </si>
  <si>
    <t>Non rated</t>
  </si>
  <si>
    <t>BB and below / Non rated</t>
  </si>
  <si>
    <t>Retirement Solutions</t>
  </si>
  <si>
    <t>1.7bn</t>
  </si>
  <si>
    <t>Cumulative contribution since 2010</t>
  </si>
  <si>
    <t>Opening AUA - adjusted</t>
  </si>
  <si>
    <t>FY 2020 AUA adjusted</t>
  </si>
  <si>
    <t>Rating</t>
  </si>
  <si>
    <t>Credit rating analysis of debt portfolio as at 31 December 2020</t>
  </si>
  <si>
    <t>No. of different  exposures (counterparties)</t>
  </si>
  <si>
    <t>Local authority loan stats:</t>
  </si>
  <si>
    <t>ReAssure acquired</t>
  </si>
  <si>
    <t>Impact of debt repayment</t>
  </si>
  <si>
    <t>Total Life Company assets</t>
  </si>
  <si>
    <t>Less assets held by disposal groups</t>
  </si>
  <si>
    <t>Notes to FY 2020</t>
  </si>
  <si>
    <t>0.4bn</t>
  </si>
  <si>
    <t>1.1bn</t>
  </si>
  <si>
    <t>1.0bn - 1.2bn</t>
  </si>
  <si>
    <t>2 year target (£)</t>
  </si>
  <si>
    <t>FY 2021 AUA</t>
  </si>
  <si>
    <t>FY2021 - £bn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</si>
  <si>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</si>
  <si>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</si>
  <si>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</si>
  <si>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</si>
  <si>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</si>
  <si>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</si>
  <si>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</si>
  <si>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</si>
  <si>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</si>
  <si>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</si>
  <si>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</si>
  <si>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1.3bn - 1.4bn</t>
  </si>
  <si>
    <t>Note 1: 2020 figures include ReAssure and the pre-2020 comparatives are not on an enlarged group view</t>
  </si>
  <si>
    <t>* Includes £117m non-rated assets</t>
  </si>
  <si>
    <t>Equity release mortgages</t>
  </si>
  <si>
    <t>Corp tax rate change and LIBOR to SONIA</t>
  </si>
  <si>
    <t>Equity and debt raises (net of fees)</t>
  </si>
  <si>
    <t>USES OF CASH</t>
  </si>
  <si>
    <r>
      <t>Gross inflows</t>
    </r>
    <r>
      <rPr>
        <vertAlign val="superscript"/>
        <sz val="11"/>
        <color rgb="FF363534"/>
        <rFont val="Phoenix Sans"/>
        <family val="3"/>
      </rPr>
      <t>1</t>
    </r>
  </si>
  <si>
    <r>
      <t>Gross outflows</t>
    </r>
    <r>
      <rPr>
        <vertAlign val="superscript"/>
        <sz val="11"/>
        <color rgb="FF363534"/>
        <rFont val="Phoenix Sans"/>
        <family val="3"/>
      </rPr>
      <t>1</t>
    </r>
  </si>
  <si>
    <r>
      <t>Acquisition of AXA</t>
    </r>
    <r>
      <rPr>
        <vertAlign val="superscript"/>
        <sz val="11"/>
        <color rgb="FF363534"/>
        <rFont val="Phoenix Sans"/>
        <family val="3"/>
      </rPr>
      <t>2</t>
    </r>
  </si>
  <si>
    <r>
      <t>Acquisition of Abbey Life</t>
    </r>
    <r>
      <rPr>
        <vertAlign val="superscript"/>
        <sz val="11"/>
        <color rgb="FF363534"/>
        <rFont val="Phoenix Sans"/>
        <family val="3"/>
      </rPr>
      <t>2</t>
    </r>
  </si>
  <si>
    <r>
      <t>UK Heritage</t>
    </r>
    <r>
      <rPr>
        <b/>
        <vertAlign val="superscript"/>
        <sz val="11"/>
        <color rgb="FFFFFFFF"/>
        <rFont val="Phoenix Sans"/>
        <family val="3"/>
      </rPr>
      <t>3</t>
    </r>
  </si>
  <si>
    <r>
      <t>Retirement Solutions</t>
    </r>
    <r>
      <rPr>
        <b/>
        <vertAlign val="superscript"/>
        <sz val="11"/>
        <color rgb="FFFFFFFF"/>
        <rFont val="Phoenix Sans"/>
        <family val="3"/>
      </rPr>
      <t>4</t>
    </r>
  </si>
  <si>
    <r>
      <t xml:space="preserve">SunLife </t>
    </r>
    <r>
      <rPr>
        <vertAlign val="superscript"/>
        <sz val="11"/>
        <color rgb="FF000000"/>
        <rFont val="Phoenix Sans"/>
        <family val="3"/>
      </rPr>
      <t>2</t>
    </r>
  </si>
  <si>
    <r>
      <t xml:space="preserve">SunLife </t>
    </r>
    <r>
      <rPr>
        <vertAlign val="superscript"/>
        <sz val="11"/>
        <color rgb="FF363534"/>
        <rFont val="Phoenix Sans"/>
        <family val="3"/>
      </rPr>
      <t>2</t>
    </r>
  </si>
  <si>
    <r>
      <t>Other</t>
    </r>
    <r>
      <rPr>
        <vertAlign val="superscript"/>
        <sz val="11"/>
        <rFont val="Phoenix Sans"/>
        <family val="3"/>
      </rPr>
      <t>1</t>
    </r>
  </si>
  <si>
    <r>
      <t>Other</t>
    </r>
    <r>
      <rPr>
        <vertAlign val="superscript"/>
        <sz val="11"/>
        <rFont val="Phoenix Sans"/>
        <family val="3"/>
      </rPr>
      <t>2</t>
    </r>
  </si>
  <si>
    <t>Notes to FY 2021</t>
  </si>
  <si>
    <t>Note 1: Breakdown across categories not available for 2015 - 2017</t>
  </si>
  <si>
    <t>Note 2: Based on FY 2015</t>
  </si>
  <si>
    <t>Note 3: Heritage gross inflows not split between new and existing</t>
  </si>
  <si>
    <r>
      <t>Heritage</t>
    </r>
    <r>
      <rPr>
        <b/>
        <vertAlign val="superscript"/>
        <sz val="11"/>
        <color rgb="FFFFFFFF"/>
        <rFont val="Phoenix Sans"/>
        <family val="3"/>
      </rPr>
      <t>4,5,6</t>
    </r>
  </si>
  <si>
    <t>Assumption changes</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</si>
  <si>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</si>
  <si>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</si>
  <si>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</si>
  <si>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</si>
  <si>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</si>
  <si>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</si>
  <si>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</si>
  <si>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</si>
  <si>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</si>
  <si>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</si>
  <si>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</si>
  <si>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</si>
  <si>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</si>
  <si>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</si>
  <si>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</si>
  <si>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</si>
  <si>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</si>
  <si>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</si>
  <si>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</si>
  <si>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</si>
  <si>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</si>
  <si>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</si>
  <si>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</si>
  <si>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</si>
  <si>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</si>
  <si>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</si>
  <si>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</si>
  <si>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</si>
  <si>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</si>
  <si>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</si>
  <si>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</si>
  <si>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</si>
  <si>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</si>
  <si>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</si>
  <si>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</si>
  <si>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</si>
  <si>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</si>
  <si>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</si>
  <si>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r>
      <t>Change in top EEA company following onshoring of PGH</t>
    </r>
    <r>
      <rPr>
        <vertAlign val="superscript"/>
        <sz val="11"/>
        <rFont val="Phoenix Sans"/>
        <family val="3"/>
      </rPr>
      <t>1</t>
    </r>
  </si>
  <si>
    <r>
      <t>FY 2019 AUA</t>
    </r>
    <r>
      <rPr>
        <b/>
        <vertAlign val="superscript"/>
        <sz val="11"/>
        <rFont val="Phoenix Sans"/>
        <family val="3"/>
      </rPr>
      <t>1</t>
    </r>
  </si>
  <si>
    <r>
      <t>Other - non Eurozone</t>
    </r>
    <r>
      <rPr>
        <vertAlign val="superscript"/>
        <sz val="11"/>
        <rFont val="Phoenix Sans"/>
        <family val="3"/>
      </rPr>
      <t>2</t>
    </r>
    <r>
      <rPr>
        <sz val="11"/>
        <rFont val="Phoenix Sans"/>
        <family val="3"/>
      </rPr>
      <t xml:space="preserve"> </t>
    </r>
  </si>
  <si>
    <t>* Includes £113m non-rated assets</t>
  </si>
  <si>
    <t xml:space="preserve">other government and supranationals       </t>
  </si>
  <si>
    <t>loans guaranteed by export credit agencies and supranationals</t>
  </si>
  <si>
    <t xml:space="preserve">other government and supranationals          </t>
  </si>
  <si>
    <t xml:space="preserve">    other government and supranationals                </t>
  </si>
  <si>
    <r>
      <t>Infrastructure</t>
    </r>
    <r>
      <rPr>
        <vertAlign val="superscript"/>
        <sz val="11"/>
        <rFont val="Phoenix Sans"/>
        <family val="3"/>
      </rPr>
      <t>1</t>
    </r>
  </si>
  <si>
    <t>local authority loans</t>
  </si>
  <si>
    <t>Solvency II
surplus</t>
  </si>
  <si>
    <t>Semi-annual</t>
  </si>
  <si>
    <t>Annual</t>
  </si>
  <si>
    <t>n/a - historic</t>
  </si>
  <si>
    <t>AUA &amp; flows (historic)</t>
  </si>
  <si>
    <t>LifeCo free surplus</t>
  </si>
  <si>
    <t>Total debt exposure by country</t>
  </si>
  <si>
    <t>Economic variances</t>
  </si>
  <si>
    <t>Economics</t>
  </si>
  <si>
    <t>FY 2022</t>
  </si>
  <si>
    <r>
      <t>Economics variances, assumption changes &amp; other</t>
    </r>
    <r>
      <rPr>
        <vertAlign val="superscript"/>
        <sz val="11"/>
        <rFont val="Phoenix Sans"/>
        <family val="3"/>
      </rPr>
      <t>3</t>
    </r>
  </si>
  <si>
    <t>FY 2022 AUA</t>
  </si>
  <si>
    <t>FY2022 - £bn</t>
  </si>
  <si>
    <t>Asset mix of life companies @ FY 2022</t>
  </si>
  <si>
    <t>As at 31 Dec 2022</t>
  </si>
  <si>
    <t>Credit rating analysis of debt portfolio as at 31 December 2022</t>
  </si>
  <si>
    <t>Notes to FY 2022</t>
  </si>
  <si>
    <t>c.64%</t>
  </si>
  <si>
    <t>2 years</t>
  </si>
  <si>
    <t>6 years</t>
  </si>
  <si>
    <t>3.4x</t>
  </si>
  <si>
    <t>FY 2022 £m</t>
  </si>
  <si>
    <t>Pensions &amp; Savings</t>
  </si>
  <si>
    <t>Pensions &amp; 
Savings</t>
  </si>
  <si>
    <t>Cash multiple</t>
  </si>
  <si>
    <t>2.6x</t>
  </si>
  <si>
    <t>2.3x</t>
  </si>
  <si>
    <r>
      <t>2021</t>
    </r>
    <r>
      <rPr>
        <b/>
        <vertAlign val="superscript"/>
        <sz val="11"/>
        <color rgb="FFFFFFFF"/>
        <rFont val="Phoenix Sans"/>
        <family val="3"/>
      </rPr>
      <t>1</t>
    </r>
  </si>
  <si>
    <t>Unrated</t>
  </si>
  <si>
    <t>AA-</t>
  </si>
  <si>
    <t>31-33%</t>
  </si>
  <si>
    <t>A-</t>
  </si>
  <si>
    <t>£0 - 210m</t>
  </si>
  <si>
    <t>New business strain</t>
  </si>
  <si>
    <t>Note 1: 2019 figures have been restated to include SunLife incremental new business long-term cash generation of £8m</t>
  </si>
  <si>
    <t>Cash Generation expectation on announcement - Short Term (£bn)</t>
  </si>
  <si>
    <t>Total Cash Generation expectation on announcement over life of business (£bn)</t>
  </si>
  <si>
    <t>Time horizon</t>
  </si>
  <si>
    <t>Reporting frequency</t>
  </si>
  <si>
    <t>HY 2023</t>
  </si>
  <si>
    <t>HY 2023 AUA</t>
  </si>
  <si>
    <r>
      <t>Europe</t>
    </r>
    <r>
      <rPr>
        <b/>
        <vertAlign val="superscript"/>
        <sz val="11"/>
        <color rgb="FFFFFFFF"/>
        <rFont val="Phoenix Sans"/>
        <family val="3"/>
      </rPr>
      <t>1</t>
    </r>
  </si>
  <si>
    <r>
      <t>Retail</t>
    </r>
    <r>
      <rPr>
        <b/>
        <vertAlign val="superscript"/>
        <sz val="11"/>
        <color rgb="FFFFFFFF"/>
        <rFont val="Phoenix Sans"/>
        <family val="3"/>
      </rPr>
      <t>2</t>
    </r>
  </si>
  <si>
    <r>
      <t>Workplace</t>
    </r>
    <r>
      <rPr>
        <b/>
        <vertAlign val="superscript"/>
        <sz val="11"/>
        <color rgb="FFFFFFFF"/>
        <rFont val="Phoenix Sans"/>
        <family val="3"/>
      </rPr>
      <t>3</t>
    </r>
  </si>
  <si>
    <r>
      <t>Retirement Solutions</t>
    </r>
    <r>
      <rPr>
        <b/>
        <vertAlign val="superscript"/>
        <sz val="11"/>
        <color rgb="FFFFFFFF"/>
        <rFont val="Phoenix Sans"/>
        <family val="3"/>
      </rPr>
      <t>1</t>
    </r>
  </si>
  <si>
    <t>HY2023 - £bn</t>
  </si>
  <si>
    <t>Sun Life of Canada UK</t>
  </si>
  <si>
    <t>0.83x</t>
  </si>
  <si>
    <t>Non-operating cash (outflows) / inflows</t>
  </si>
  <si>
    <t>Financing costs, corporate costs, pension contributions &amp; dividend</t>
  </si>
  <si>
    <t>Capital strain including internal capital management policy %</t>
  </si>
  <si>
    <t>Capital strain pre internal capital management policy %</t>
  </si>
  <si>
    <t>2023 - 2025</t>
  </si>
  <si>
    <t>Summary AUA Movement (£bn)</t>
  </si>
  <si>
    <t xml:space="preserve"> SunLife of Canada UK acquired</t>
  </si>
  <si>
    <t>FY 2022 AUA adjusted</t>
  </si>
  <si>
    <r>
      <t>CTIP Reclass (Heritage to Workplace)</t>
    </r>
    <r>
      <rPr>
        <vertAlign val="superscript"/>
        <sz val="11"/>
        <rFont val="Phoenix Sans"/>
        <family val="3"/>
      </rPr>
      <t>3</t>
    </r>
  </si>
  <si>
    <r>
      <t>FY 2021 AUA</t>
    </r>
    <r>
      <rPr>
        <b/>
        <vertAlign val="superscript"/>
        <sz val="11"/>
        <rFont val="Phoenix Sans"/>
        <family val="3"/>
      </rPr>
      <t>3</t>
    </r>
  </si>
  <si>
    <t>£1,750m unsecured Revolving Credit Facility (“RCF”)</t>
  </si>
  <si>
    <t>Shareholder Own Funds</t>
  </si>
  <si>
    <t>Shareholder SCR</t>
  </si>
  <si>
    <t>SCCR Ratio change</t>
  </si>
  <si>
    <t>Dividends, Financing costs, Corporate costs &amp; pension contributions</t>
  </si>
  <si>
    <t>Local Authority Loans and US Municipal Bonds</t>
  </si>
  <si>
    <t>Solvency II AoM</t>
  </si>
  <si>
    <t>Excess over SCR</t>
  </si>
  <si>
    <r>
      <t>Heritage run-off</t>
    </r>
    <r>
      <rPr>
        <vertAlign val="superscript"/>
        <sz val="11"/>
        <rFont val="Phoenix Sans"/>
        <family val="3"/>
      </rPr>
      <t>2</t>
    </r>
  </si>
  <si>
    <r>
      <t>Open new business</t>
    </r>
    <r>
      <rPr>
        <vertAlign val="superscript"/>
        <sz val="11"/>
        <rFont val="Phoenix Sans"/>
        <family val="3"/>
      </rPr>
      <t>3</t>
    </r>
  </si>
  <si>
    <r>
      <t>Heritage run-off</t>
    </r>
    <r>
      <rPr>
        <b/>
        <vertAlign val="superscript"/>
        <sz val="11"/>
        <color rgb="FFFFFFFF"/>
        <rFont val="Phoenix Sans"/>
        <family val="3"/>
      </rPr>
      <t>2</t>
    </r>
  </si>
  <si>
    <r>
      <t>Annuities Reclass (Heritage run-off to Open new business)</t>
    </r>
    <r>
      <rPr>
        <vertAlign val="superscript"/>
        <sz val="11"/>
        <rFont val="Phoenix Sans"/>
        <family val="3"/>
      </rPr>
      <t>3</t>
    </r>
  </si>
  <si>
    <r>
      <t>Open new business</t>
    </r>
    <r>
      <rPr>
        <b/>
        <vertAlign val="superscript"/>
        <sz val="11"/>
        <color rgb="FFFFFFFF"/>
        <rFont val="Phoenix Sans"/>
        <family val="3"/>
      </rPr>
      <t>1</t>
    </r>
  </si>
  <si>
    <t>Note 3: The closing AUA position has been restated for a reclassification of £10.1 billon in respect of the Group’s Corporate Trustee Investment Plan (‘CTIP’) from the Heritage run-off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 This has been presented by adjusting the 2021 opening position and net flows by £9.4 billion and £0.7 billion respectively.</t>
  </si>
  <si>
    <t>Note 3:  The opening AUA position has been restated for a reclassification of £10.1 billon in respect of the Group’s Corporate Trustee Investment Plan (‘CTIP’) from the Heritage run-off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</si>
  <si>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r>
      <t>Open new business</t>
    </r>
    <r>
      <rPr>
        <b/>
        <vertAlign val="superscript"/>
        <sz val="11"/>
        <color rgb="FFFFFFFF"/>
        <rFont val="Phoenix Sans"/>
        <family val="3"/>
      </rPr>
      <t>3</t>
    </r>
  </si>
  <si>
    <r>
      <t>Heritage run-off</t>
    </r>
    <r>
      <rPr>
        <b/>
        <vertAlign val="superscript"/>
        <sz val="11"/>
        <color rgb="FFFFFFFF"/>
        <rFont val="Phoenix Sans"/>
        <family val="3"/>
      </rPr>
      <t>1</t>
    </r>
  </si>
  <si>
    <r>
      <t>Open new business</t>
    </r>
    <r>
      <rPr>
        <b/>
        <vertAlign val="superscript"/>
        <sz val="11"/>
        <color rgb="FFFFFFFF"/>
        <rFont val="Phoenix Sans"/>
        <family val="3"/>
      </rPr>
      <t>2</t>
    </r>
  </si>
  <si>
    <t xml:space="preserve">Note 3: 2021 comparatives have been represented to reflect Corporate Trustee Investment Plan assets in Workplace. This product is not closed to new business and has therefore been moved from Heritage run-off business to Open new business, within Workplace, for financial planning and reporting purposes. </t>
  </si>
  <si>
    <r>
      <t>Heritage run-off</t>
    </r>
    <r>
      <rPr>
        <b/>
        <vertAlign val="superscript"/>
        <sz val="11"/>
        <color rgb="FFFFFFFF"/>
        <rFont val="Phoenix Sans"/>
        <family val="3"/>
      </rPr>
      <t>3,4</t>
    </r>
  </si>
  <si>
    <r>
      <t>Open new business</t>
    </r>
    <r>
      <rPr>
        <b/>
        <vertAlign val="superscript"/>
        <sz val="11"/>
        <color rgb="FFFFFFFF"/>
        <rFont val="Phoenix Sans"/>
        <family val="3"/>
      </rPr>
      <t>5</t>
    </r>
  </si>
  <si>
    <t>2.5% uplift</t>
  </si>
  <si>
    <t>Leverage (Fitch, IFRS, SII - historic)</t>
  </si>
  <si>
    <t>18a</t>
  </si>
  <si>
    <t>(2) Property stress represents an overall average fall in property values of 12%</t>
  </si>
  <si>
    <t>(3) Property stress represents an overall average fall in property values of 20%</t>
  </si>
  <si>
    <t>(4) Assumes the impact of a dynamic recalculation of transitionals (subject to PRA approval) and an element of dynamic hedging which is performed on a continuous basis to minimise exposure to the interaction of rates with other correlated risks including longevity</t>
  </si>
  <si>
    <t>(6) Credit stress varies by rating and term and is equivalent to an average 135bps spread widening. It assumes the impact of a dynamic recalculation of transitionals (subject to PRA approval) and makes no allowance for the cost of defaults/downgrades</t>
  </si>
  <si>
    <t>(8) A 15% weakening/10% strengthening of GBP exchange rates against other currencies</t>
  </si>
  <si>
    <t>(9) Assumes most onerous impact of a 10% increase/decrease in lapse rates across different product groups</t>
  </si>
  <si>
    <t>Surplus generation &amp; release of capital requirements</t>
  </si>
  <si>
    <t>LEVERAGE - HISTORIC (IFRS 4 basis)</t>
  </si>
  <si>
    <t>18b</t>
  </si>
  <si>
    <t>4.5 years</t>
  </si>
  <si>
    <t>2.5 years</t>
  </si>
  <si>
    <t>5.5 years</t>
  </si>
  <si>
    <t>Bonds</t>
  </si>
  <si>
    <t>CSM (net of tax)</t>
  </si>
  <si>
    <t>2023 - 2025 (set Mar 2023)</t>
  </si>
  <si>
    <t>2016 
Pro forma</t>
  </si>
  <si>
    <t>2019
Pro forma</t>
  </si>
  <si>
    <t>Closing PGH Solvency II Excess - Pro forma</t>
  </si>
  <si>
    <r>
      <t>Pro forma adjustment to reflect Standard Life</t>
    </r>
    <r>
      <rPr>
        <vertAlign val="superscript"/>
        <sz val="11"/>
        <rFont val="Phoenix Sans"/>
        <family val="3"/>
      </rPr>
      <t>1</t>
    </r>
  </si>
  <si>
    <r>
      <t>Pro forma adjustment to reflect ReAssure</t>
    </r>
    <r>
      <rPr>
        <vertAlign val="superscript"/>
        <sz val="11"/>
        <rFont val="Phoenix Sans"/>
        <family val="3"/>
      </rPr>
      <t>2</t>
    </r>
    <r>
      <rPr>
        <sz val="11"/>
        <color theme="1"/>
        <rFont val="Calibri"/>
        <family val="2"/>
        <scheme val="minor"/>
      </rPr>
      <t/>
    </r>
  </si>
  <si>
    <t>Note 1: 2019 SCR breakdown excludes ReAssure and is not presented on a pro forma basis</t>
  </si>
  <si>
    <t>Pro forma adjustment for acquisition of Standard Life</t>
  </si>
  <si>
    <t>Pro forma adjustment for agreed disposal of Wrap SIPP and TIP</t>
  </si>
  <si>
    <t>Pro forma adjustment for agreed disposal of Ark Life</t>
  </si>
  <si>
    <t>Pro forma adjustment for acquisition of ReAssure</t>
  </si>
  <si>
    <t>Pro forma adjustment for removal of Wrap SIPP and TIP</t>
  </si>
  <si>
    <t>Pro forma adjustment for removal of Ark Life</t>
  </si>
  <si>
    <t>Note 1: 2018 represents pro forma numbers inclusive of a full year of new business for Standard Life</t>
  </si>
  <si>
    <t>Note 1: 2020 total cash receipts includes £690m of cash remitted by the ReAssure life company in the period prior to completion and accruing to the Group under the locked box acquisition completion mechanism</t>
  </si>
  <si>
    <t>Note 1: Change of top EEA company from Phoenix Life Holdings Limited to Phoenix Group Holdings following onshore led to recapture of £0.5bn of RCF debt and £0.3bn senior bond</t>
  </si>
  <si>
    <t>Note 3: Broken down into a more granular analysis from 2017</t>
  </si>
  <si>
    <t>Note 1: 2018 opening pro forma adjustment for inclusion of Standard Life post acquisition</t>
  </si>
  <si>
    <t>Note 2: 2020 opening pro forma adjustment for inclusion of ReAssure post acquisition</t>
  </si>
  <si>
    <t>Note 3: 2019 excludes ReAssure and is not presented on a pro forma basis</t>
  </si>
  <si>
    <t>Note 2: Formerly referred as Heritage</t>
  </si>
  <si>
    <t>Note 3: Formerly referred as Open. Open new business includes Retirement Solutions, Pensions and Savings, Europe and Sunlife</t>
  </si>
  <si>
    <t>Note 1: Formerly referred as Open</t>
  </si>
  <si>
    <t>Note 3: FY22 opening AUA has been restated to reflect the reallocation of Annuities from the Heritage run-off business to the Retirement Solutions segment within Open new business</t>
  </si>
  <si>
    <t>Note 1: 2019 Heritage and Open segments restated to move Retirement Solutions from Heritage to Open. Europe also now included within Open segment</t>
  </si>
  <si>
    <t>Note 2: Includes retail business and Wrap SIPP</t>
  </si>
  <si>
    <t>Note 3: For Retail (formerly referred to as Customer Savings &amp; Investments), the full-year figure of £59.3bn includes £29.1bn in respect of Wrap SIPP, Onshore bond and TIP products</t>
  </si>
  <si>
    <t>Note 4: Retirement Solutions, formerly referred to as BPA within UK Heritage, now sits within Open</t>
  </si>
  <si>
    <t>Note 5: Heritage gross inflows not split between new and existing</t>
  </si>
  <si>
    <t>Note 6: The full-year figure of £162.3bn includes £1.8bn in respect of Ark Life</t>
  </si>
  <si>
    <t>Note 1: Product split does not align to IFRS 17 disclosure groups</t>
  </si>
  <si>
    <t>Note 3: Formerly referred as Open</t>
  </si>
  <si>
    <t>Note 1: Formerly referred as Heritage</t>
  </si>
  <si>
    <t>Note 2: Formerly referred as Open</t>
  </si>
  <si>
    <t>Note 1: Retirement Solutions, formerly referred to as BPA within UK Heritage, now sits within Open. Europe also now included within Open segment</t>
  </si>
  <si>
    <t>Note 2: Excludes Wrap SIPP, Onshore bond and TIP products - sale agreed to abrdn plc in February 2021</t>
  </si>
  <si>
    <t>Note 4: Formerly referred as Heritage</t>
  </si>
  <si>
    <t>Note 5: Formerly referred as Open</t>
  </si>
  <si>
    <t>Note 1: 2019 NBC figures have been restated to include £8m for SunLife and £33m for Retirement Solutions</t>
  </si>
  <si>
    <t>* Includes income strips of £786m, other loans of £398m, net derivative liabilities of £(1,837)m, reinsurers’ share of investment contracts of £9,090m and other investments of £605m</t>
  </si>
  <si>
    <t>* Includes income strips of £886m, policy loans of £11m, other loans of £248m, net derivative assets of £3,309m, reinsurers’ share of investment contracts of £10,009m and other investments of £604m</t>
  </si>
  <si>
    <t>* Includes income strips of £692m, policy loans of £10m, other loans of £344m, net derivative assets of £6,083m, reinsurers’ share of investment contracts of £9,559m and other investments of £563m</t>
  </si>
  <si>
    <t>Note 1: FY 2020 asset figures include ReAssure. All comparatives are Phoenix legacy only</t>
  </si>
  <si>
    <t>* Includes income strips of £690m, policy loans of £10m, other loans of £284m, net derivative assets of £3,976m, reinsurers’ share of investment contracts of £8,881m and other investments of £519m</t>
  </si>
  <si>
    <t>* Includes income strips of £654m, policy loans of £9m, other loans of £170m, net derivative assets of £2,832m, reinsurers’ share of investment contracts of £5,417m and other investments of £712m</t>
  </si>
  <si>
    <t>Note 1: Shareholder includes non-profit funds</t>
  </si>
  <si>
    <t>Note 2: Shareholder exposures within 'Other - non Eurozone' primarily consist of Australia, Canada and Japan</t>
  </si>
  <si>
    <t>Note 1: Other comprises £137m in basic materials, £38m in structured finance, £34m in diversified, £131m in investment companies, £7m in CDOs and £76m in private equity loans</t>
  </si>
  <si>
    <t>Note 1: Infrastructure has been re-presented to align with the definition used in the Group's Internal Model</t>
  </si>
  <si>
    <t>Note 2: Other comprises £196m in basic materials, £52m in structured finance, £34m in diversified, £232m in investment companies, £8m in CDOs and £26m in private equity loans</t>
  </si>
  <si>
    <t>Note 2: Other comprises £241m in basic materials, £56m in structured finance, £38m in diversified, £230m in investment companies, £8m in CDOs  and £27m in private equity loans</t>
  </si>
  <si>
    <t>Note 2: US Municipals included within local authority loans category at HY 2021 only</t>
  </si>
  <si>
    <t>Note 3: The illiquid asset classes have been represented from 2021 to align with those used in the Group's Internal Model</t>
  </si>
  <si>
    <t>Note 1: Leverage ratio allows for currency hedges over foreign currency denominated debt</t>
  </si>
  <si>
    <t>Note 1: Dividends rebased to take into account the bonus element of rights issues. 2020 reflects expected dividend based on application of proposed 3% increase announced for ReAssure transaction</t>
  </si>
  <si>
    <t>Note 1: The 31 December 2019 Solvency II capital position is presented on a pro forma basis, assuming the acquisition of ReAssure took place on 31 December 2019. It reflects a regulator approved recalculation of transitionals as at 31 December 2019.</t>
  </si>
  <si>
    <t>Note 2: 2018 opening pro forma adjustment for inclusion of Standard Life post acquisition</t>
  </si>
  <si>
    <t>Shareholders' equity</t>
  </si>
  <si>
    <t>Adjusted Shareholders' Equity</t>
  </si>
  <si>
    <t>Total  Shareholders' Equity - Fitch basis</t>
  </si>
  <si>
    <t>Adjusted shareholders' equity</t>
  </si>
  <si>
    <t>Adjusted shareholders' equity &amp; CSM AOMs</t>
  </si>
  <si>
    <t>Adjusted operating profit before tax</t>
  </si>
  <si>
    <t>Investment return variances and economic assumption changes</t>
  </si>
  <si>
    <t>Amortisation and impairment of intangibles</t>
  </si>
  <si>
    <t>Other non-operating items</t>
  </si>
  <si>
    <t>Finance costs</t>
  </si>
  <si>
    <t>Profit before tax attributable to non-controlling interest</t>
  </si>
  <si>
    <t>Tax</t>
  </si>
  <si>
    <t>Dividends paid on ordinary shares</t>
  </si>
  <si>
    <t>Movement in CSM (net of tax)</t>
  </si>
  <si>
    <t>New business</t>
  </si>
  <si>
    <t>Interest accretion</t>
  </si>
  <si>
    <t>Assumption changes and experience</t>
  </si>
  <si>
    <t>CSM release</t>
  </si>
  <si>
    <t>IFRS</t>
  </si>
  <si>
    <t>IFRS Profit &amp; Loss (format per Investor Presentation)</t>
  </si>
  <si>
    <t>Heritage</t>
  </si>
  <si>
    <t>Open</t>
  </si>
  <si>
    <t>Corporate Centre</t>
  </si>
  <si>
    <t>Basic operating earnings after financing costs per share (pence)</t>
  </si>
  <si>
    <t>Operating profit before tax</t>
  </si>
  <si>
    <t>Less operating tax charge</t>
  </si>
  <si>
    <t>Less financing costs (net of tax)</t>
  </si>
  <si>
    <t>Operating profit less financing costs post tax</t>
  </si>
  <si>
    <t>Coupon paid on Tier 1 notes, net of tax</t>
  </si>
  <si>
    <t>Operating earnings after financing costs</t>
  </si>
  <si>
    <t>Basic no. of shares</t>
  </si>
  <si>
    <t>IFRS P&amp;L (IP format)</t>
  </si>
  <si>
    <t>Other comprehensive income for the period</t>
  </si>
  <si>
    <t>Opening total CSM (gross)</t>
  </si>
  <si>
    <t>Closing total CSM (gross), pre release</t>
  </si>
  <si>
    <t>Closing total CSM (gross)</t>
  </si>
  <si>
    <t>Closing total CSM (net)</t>
  </si>
  <si>
    <t>Condensed consolidated income statement</t>
  </si>
  <si>
    <r>
      <t>FY 2022</t>
    </r>
    <r>
      <rPr>
        <vertAlign val="superscript"/>
        <sz val="11"/>
        <color rgb="FFFFFFFF"/>
        <rFont val="Phoenix Sans Medium"/>
        <family val="3"/>
      </rPr>
      <t>2</t>
    </r>
  </si>
  <si>
    <r>
      <t>Fitch Leverage</t>
    </r>
    <r>
      <rPr>
        <vertAlign val="superscript"/>
        <sz val="11"/>
        <rFont val="Phoenix Sans Medium"/>
        <family val="3"/>
      </rPr>
      <t>1</t>
    </r>
  </si>
  <si>
    <r>
      <t>IFRS Leverage</t>
    </r>
    <r>
      <rPr>
        <vertAlign val="superscript"/>
        <sz val="11"/>
        <rFont val="Phoenix Sans Medium"/>
        <family val="3"/>
      </rPr>
      <t>1</t>
    </r>
  </si>
  <si>
    <r>
      <t>Solvency II Leverage</t>
    </r>
    <r>
      <rPr>
        <vertAlign val="superscript"/>
        <sz val="11"/>
        <rFont val="Phoenix Sans Medium"/>
        <family val="3"/>
      </rPr>
      <t>1</t>
    </r>
  </si>
  <si>
    <t>Condensed statement of consolidated financial position</t>
  </si>
  <si>
    <t>Insurance revenue</t>
  </si>
  <si>
    <t>Insurance service expenses</t>
  </si>
  <si>
    <t>Insurance service result before reinsurance contracts</t>
  </si>
  <si>
    <t>Net expenses from reinsurance contracts</t>
  </si>
  <si>
    <t>Insurance service result</t>
  </si>
  <si>
    <t>Fees and commissions</t>
  </si>
  <si>
    <t>Net investment income</t>
  </si>
  <si>
    <t>Other operating income</t>
  </si>
  <si>
    <t>Gain on acquisition</t>
  </si>
  <si>
    <t>Total income</t>
  </si>
  <si>
    <t>Net finance (expense)/income from insurance contracts</t>
  </si>
  <si>
    <t>Net insurance finance (expense)/income</t>
  </si>
  <si>
    <t>Change in investment contract liabilities</t>
  </si>
  <si>
    <t>Amortisation and impairment of acquired in-force business</t>
  </si>
  <si>
    <t>Amortisation of other intangibles</t>
  </si>
  <si>
    <t>Administrative expenses</t>
  </si>
  <si>
    <t>Net (expense)/income attributable to unit holders</t>
  </si>
  <si>
    <t>Tax (charge)/credit attributable to policyholders’ returns</t>
  </si>
  <si>
    <t>Loss before the tax attributable to owners</t>
  </si>
  <si>
    <t>Add: tax attributable to policyholders’ returns</t>
  </si>
  <si>
    <t>Tax credit attributable to owners</t>
  </si>
  <si>
    <t>Loss for the period attributable to owners</t>
  </si>
  <si>
    <t>Attributable to:</t>
  </si>
  <si>
    <t>Owners of the parent</t>
  </si>
  <si>
    <t>Non-controlling interests</t>
  </si>
  <si>
    <t>Earnings per ordinary share</t>
  </si>
  <si>
    <t>Basic (pence per share)</t>
  </si>
  <si>
    <t>Diluted (pence per share)</t>
  </si>
  <si>
    <t>Assets</t>
  </si>
  <si>
    <t>Pension scheme asset</t>
  </si>
  <si>
    <t>Reimbursement Rights</t>
  </si>
  <si>
    <t>Intangible assets</t>
  </si>
  <si>
    <t>Goodwill</t>
  </si>
  <si>
    <t>Acquired in-force business</t>
  </si>
  <si>
    <t>Other intangibles</t>
  </si>
  <si>
    <t>Property, plant and equipment</t>
  </si>
  <si>
    <t>Investment property</t>
  </si>
  <si>
    <t>Financial assets</t>
  </si>
  <si>
    <t>Loans and deposits</t>
  </si>
  <si>
    <t>Derivatives</t>
  </si>
  <si>
    <t>Equities</t>
  </si>
  <si>
    <t>Investment in associate</t>
  </si>
  <si>
    <t>Debt securities</t>
  </si>
  <si>
    <t>Collective investment schemes</t>
  </si>
  <si>
    <t>Reinsurers' share of investment contract liabilities</t>
  </si>
  <si>
    <t>Insurance assets</t>
  </si>
  <si>
    <t>Insurance contract assets</t>
  </si>
  <si>
    <t>Reinsurance contract assets</t>
  </si>
  <si>
    <t>Deferred tax assets</t>
  </si>
  <si>
    <t>Current tax</t>
  </si>
  <si>
    <t>Prepayments and accrued income</t>
  </si>
  <si>
    <t>Other receivables</t>
  </si>
  <si>
    <t>Cash and cash equivalents</t>
  </si>
  <si>
    <t>Assets classified as held for sale</t>
  </si>
  <si>
    <t>Total assets</t>
  </si>
  <si>
    <t>Equity and liabilities</t>
  </si>
  <si>
    <t>Equity attributable to owners of the parent</t>
  </si>
  <si>
    <t>Share capital</t>
  </si>
  <si>
    <t>Share premium</t>
  </si>
  <si>
    <t>Shares held by employee benefit trust</t>
  </si>
  <si>
    <t>Foreign currency translation reserve</t>
  </si>
  <si>
    <t>Merger relief reserve</t>
  </si>
  <si>
    <t>Other reserves</t>
  </si>
  <si>
    <t>Retained earnings</t>
  </si>
  <si>
    <t>Total equity attributable to owners of the parent</t>
  </si>
  <si>
    <t>Tier 1 Notes</t>
  </si>
  <si>
    <t>Total equity</t>
  </si>
  <si>
    <t>Liabilities</t>
  </si>
  <si>
    <t>Pension scheme liability</t>
  </si>
  <si>
    <t>Insurance liabilities</t>
  </si>
  <si>
    <t>Insurance contract liabilities</t>
  </si>
  <si>
    <t>Reinsurance contract liabilities</t>
  </si>
  <si>
    <t>Financial liabilities</t>
  </si>
  <si>
    <t>Investment contracts</t>
  </si>
  <si>
    <t>Borrowings</t>
  </si>
  <si>
    <t>Net asset value attributable to unit holders</t>
  </si>
  <si>
    <t>Obligations for repayment of collateral received</t>
  </si>
  <si>
    <t>Provisions</t>
  </si>
  <si>
    <t>Deferred tax liabilities</t>
  </si>
  <si>
    <t>Lease liabilities</t>
  </si>
  <si>
    <t>Accruals and deferred income</t>
  </si>
  <si>
    <t>Other payables</t>
  </si>
  <si>
    <t>Liabilities classified as held for sale</t>
  </si>
  <si>
    <t>Total liabilities</t>
  </si>
  <si>
    <t>Total equity and liabilities</t>
  </si>
  <si>
    <r>
      <t xml:space="preserve">31 December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</si>
  <si>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Acquisition of Sun Life of Canada UK</t>
  </si>
  <si>
    <t>Total  Shareholder Debt incl. Tier 1 Notes</t>
  </si>
  <si>
    <t>FY 2023</t>
  </si>
  <si>
    <t>AUA - 2023 +</t>
  </si>
  <si>
    <t>Legacy Retail</t>
  </si>
  <si>
    <t>FY 2023 AUA</t>
  </si>
  <si>
    <t xml:space="preserve">Protection &amp; other Non-Profit
</t>
  </si>
  <si>
    <t>Europe &amp; SunLife</t>
  </si>
  <si>
    <t>ServCo</t>
  </si>
  <si>
    <t>Group Costs</t>
  </si>
  <si>
    <t>PREVIOUS SEGMENTS</t>
  </si>
  <si>
    <t>Corporate Centre*</t>
  </si>
  <si>
    <t>NEW SEGMENTS (FY 2023+)</t>
  </si>
  <si>
    <t>Now allocated across segments</t>
  </si>
  <si>
    <t>Mapping of new segments for FY 2023+</t>
  </si>
  <si>
    <t>New segments reported for IFRS and AUA:</t>
  </si>
  <si>
    <t>* Corporate Centre only a segment for IFRS reporting, not AUA</t>
  </si>
  <si>
    <r>
      <t xml:space="preserve">Other Legacy
</t>
    </r>
    <r>
      <rPr>
        <sz val="10"/>
        <color rgb="FFFFFFFF"/>
        <rFont val="Phoenix Sans Medium"/>
        <family val="3"/>
      </rPr>
      <t>(non-WP or UL)</t>
    </r>
  </si>
  <si>
    <t>With-Profits</t>
  </si>
  <si>
    <t>Unit-Linked</t>
  </si>
  <si>
    <t>Segment Mapping (new segments from FY 2023+)</t>
  </si>
  <si>
    <t>n/a</t>
  </si>
  <si>
    <t>Tab</t>
  </si>
  <si>
    <t>Asset mix of life companies @ FY 2023</t>
  </si>
  <si>
    <t>As at 31 December 2023</t>
  </si>
  <si>
    <r>
      <t>Shareholder</t>
    </r>
    <r>
      <rPr>
        <vertAlign val="superscript"/>
        <sz val="11"/>
        <rFont val="Phoenix Sans Medium"/>
        <family val="3"/>
      </rPr>
      <t>1</t>
    </r>
  </si>
  <si>
    <r>
      <t>Asset mix of life companies @ FY 2020</t>
    </r>
    <r>
      <rPr>
        <vertAlign val="superscript"/>
        <sz val="11"/>
        <color theme="0"/>
        <rFont val="Phoenix Sans Medium"/>
        <family val="3"/>
      </rPr>
      <t>1</t>
    </r>
  </si>
  <si>
    <t>Credit rating analysis of debt portfolio as at 31 December 2023</t>
  </si>
  <si>
    <t>FY 2023 £m</t>
  </si>
  <si>
    <t>Notes to FY 2023</t>
  </si>
  <si>
    <r>
      <t>FY 2020</t>
    </r>
    <r>
      <rPr>
        <vertAlign val="superscript"/>
        <sz val="11"/>
        <color rgb="FFFFFFFF"/>
        <rFont val="Phoenix Sans Medium"/>
        <family val="3"/>
      </rPr>
      <t>1</t>
    </r>
    <r>
      <rPr>
        <sz val="11"/>
        <color rgb="FFFFFFFF"/>
        <rFont val="Phoenix Sans Medium"/>
        <family val="3"/>
      </rPr>
      <t xml:space="preserve"> £m</t>
    </r>
  </si>
  <si>
    <t>2021³</t>
  </si>
  <si>
    <r>
      <t xml:space="preserve">Infrastructure Debt portfolio </t>
    </r>
    <r>
      <rPr>
        <vertAlign val="superscript"/>
        <sz val="11"/>
        <rFont val="Phoenix Sans Medium"/>
        <family val="3"/>
      </rPr>
      <t>1</t>
    </r>
  </si>
  <si>
    <r>
      <t xml:space="preserve">Private Placements portfolio </t>
    </r>
    <r>
      <rPr>
        <vertAlign val="superscript"/>
        <sz val="11"/>
        <rFont val="Phoenix Sans Medium"/>
        <family val="3"/>
      </rPr>
      <t>1</t>
    </r>
  </si>
  <si>
    <r>
      <t xml:space="preserve">Local Authority Loans and US Municipal bonds portfolio </t>
    </r>
    <r>
      <rPr>
        <vertAlign val="superscript"/>
        <sz val="11"/>
        <rFont val="Phoenix Sans Medium"/>
        <family val="3"/>
      </rPr>
      <t>1,2</t>
    </r>
  </si>
  <si>
    <r>
      <t xml:space="preserve">Private Corporate Credit portfolio </t>
    </r>
    <r>
      <rPr>
        <vertAlign val="superscript"/>
        <sz val="11"/>
        <rFont val="Phoenix Sans Medium"/>
        <family val="3"/>
      </rPr>
      <t>1</t>
    </r>
  </si>
  <si>
    <r>
      <t xml:space="preserve">Loans to Housing Associations portfolio </t>
    </r>
    <r>
      <rPr>
        <vertAlign val="superscript"/>
        <sz val="11"/>
        <rFont val="Phoenix Sans Medium"/>
        <family val="3"/>
      </rPr>
      <t>1</t>
    </r>
  </si>
  <si>
    <r>
      <t xml:space="preserve">Commercial Real Estate portfolio </t>
    </r>
    <r>
      <rPr>
        <vertAlign val="superscript"/>
        <sz val="11"/>
        <rFont val="Phoenix Sans Medium"/>
        <family val="3"/>
      </rPr>
      <t>1</t>
    </r>
  </si>
  <si>
    <r>
      <t xml:space="preserve">Equity Release Mortgage portfolio </t>
    </r>
    <r>
      <rPr>
        <vertAlign val="superscript"/>
        <sz val="11"/>
        <rFont val="Phoenix Sans Medium"/>
        <family val="3"/>
      </rPr>
      <t>1</t>
    </r>
  </si>
  <si>
    <r>
      <t>In year illiquid portfolio origination stats</t>
    </r>
    <r>
      <rPr>
        <vertAlign val="superscript"/>
        <sz val="11"/>
        <rFont val="Phoenix Sans Medium"/>
        <family val="3"/>
      </rPr>
      <t xml:space="preserve"> 1</t>
    </r>
  </si>
  <si>
    <r>
      <t>Illiquid asset portfolio credit quality</t>
    </r>
    <r>
      <rPr>
        <vertAlign val="superscript"/>
        <sz val="11"/>
        <rFont val="Phoenix Sans Medium"/>
        <family val="3"/>
      </rPr>
      <t xml:space="preserve"> 1</t>
    </r>
  </si>
  <si>
    <r>
      <t xml:space="preserve">Illiquid asset portfolio </t>
    </r>
    <r>
      <rPr>
        <vertAlign val="superscript"/>
        <sz val="11"/>
        <rFont val="Phoenix Sans Medium"/>
        <family val="3"/>
      </rPr>
      <t>1</t>
    </r>
  </si>
  <si>
    <t>LEVERAGE - FY 2022 Restated +</t>
  </si>
  <si>
    <r>
      <t xml:space="preserve">Full Year Dividend (£m) </t>
    </r>
    <r>
      <rPr>
        <vertAlign val="superscript"/>
        <sz val="11"/>
        <rFont val="Phoenix Sans Medium"/>
        <family val="3"/>
      </rPr>
      <t>1</t>
    </r>
  </si>
  <si>
    <r>
      <t xml:space="preserve">D.P.S (pence) </t>
    </r>
    <r>
      <rPr>
        <vertAlign val="superscript"/>
        <sz val="11"/>
        <rFont val="Phoenix Sans Medium"/>
        <family val="3"/>
      </rPr>
      <t>1</t>
    </r>
  </si>
  <si>
    <r>
      <t xml:space="preserve">FY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</si>
  <si>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r>
      <t>FY 2022 AUA</t>
    </r>
    <r>
      <rPr>
        <vertAlign val="superscript"/>
        <sz val="11"/>
        <rFont val="Phoenix Sans Medium"/>
        <family val="3"/>
      </rPr>
      <t>1</t>
    </r>
  </si>
  <si>
    <t>Note 2: FY 2022 has been restated on the new segments basis</t>
  </si>
  <si>
    <t>Note 1: FY 2022 has been restated on the new segments basis</t>
  </si>
  <si>
    <t>Movement of CSM - Group and by segment</t>
  </si>
  <si>
    <t>Total Group</t>
  </si>
  <si>
    <t>Year ended
31 December 2023</t>
  </si>
  <si>
    <t>Risk adjustment release</t>
  </si>
  <si>
    <t>Expected investment margin</t>
  </si>
  <si>
    <t>Adjusted operating profit</t>
  </si>
  <si>
    <r>
      <t>FY 2023</t>
    </r>
    <r>
      <rPr>
        <sz val="11"/>
        <color theme="1"/>
        <rFont val="Phoenix Sans Medium"/>
        <family val="3"/>
      </rPr>
      <t xml:space="preserve"> - £m</t>
    </r>
  </si>
  <si>
    <t>31 December 2023</t>
  </si>
  <si>
    <t>Income Statement</t>
  </si>
  <si>
    <t>Balance Sheet</t>
  </si>
  <si>
    <t>Adjusted operating profit analysis</t>
  </si>
  <si>
    <t>Non-financial experience variances</t>
  </si>
  <si>
    <t>Operating profit on investment contracts</t>
  </si>
  <si>
    <t>Movement of Risk Adjustment - Group and by segment</t>
  </si>
  <si>
    <t>Opening Risk Adjustment</t>
  </si>
  <si>
    <t>Release into operating profit</t>
  </si>
  <si>
    <t>Closing Risk Adjustment</t>
  </si>
  <si>
    <t>CSM run-off</t>
  </si>
  <si>
    <t>FY 2023 - £m</t>
  </si>
  <si>
    <t>Less than 1 year</t>
  </si>
  <si>
    <t>1-2 years</t>
  </si>
  <si>
    <t>2-3 years</t>
  </si>
  <si>
    <t>3-4 years</t>
  </si>
  <si>
    <t>4-5 years</t>
  </si>
  <si>
    <t>5-10 years</t>
  </si>
  <si>
    <t>More than 10 years</t>
  </si>
  <si>
    <t>Closing CSM, net of reinsurance</t>
  </si>
  <si>
    <t>With Profits</t>
  </si>
  <si>
    <t>14 years</t>
  </si>
  <si>
    <t>2023 - 2025 (set Nov 2023)</t>
  </si>
  <si>
    <t>2024 - 2026 (set Mar 2024)</t>
  </si>
  <si>
    <t>9 years</t>
  </si>
  <si>
    <t>4 years</t>
  </si>
  <si>
    <t>8 years</t>
  </si>
  <si>
    <t>AUA - 2020+ (Historic)</t>
  </si>
  <si>
    <t>AUA classification from 2023 onwards reflects new segments - see tab "A - Segment mapping" for reference</t>
  </si>
  <si>
    <t>16a</t>
  </si>
  <si>
    <t>16b</t>
  </si>
  <si>
    <t>16c</t>
  </si>
  <si>
    <t>AUA &amp; flows (2022 restated and 2023+)</t>
  </si>
  <si>
    <t>AUA &amp; flows (2019 restated and 2020+, historic)</t>
  </si>
  <si>
    <t>AUA by segment and fund type (historic)</t>
  </si>
  <si>
    <r>
      <t xml:space="preserve">AUA BY SEGMENT &amp; FUND TYPE </t>
    </r>
    <r>
      <rPr>
        <b/>
        <u/>
        <vertAlign val="superscript"/>
        <sz val="12"/>
        <rFont val="Phoenix Sans"/>
        <family val="3"/>
      </rPr>
      <t>1</t>
    </r>
    <r>
      <rPr>
        <b/>
        <u/>
        <sz val="12"/>
        <rFont val="Phoenix Sans"/>
        <family val="3"/>
      </rPr>
      <t xml:space="preserve"> (Historic)</t>
    </r>
  </si>
  <si>
    <t>7 years</t>
  </si>
  <si>
    <t>24a</t>
  </si>
  <si>
    <t>24b</t>
  </si>
  <si>
    <t>Leverage (Fitch, IFRS, SII - 2022 restated and 2023+)</t>
  </si>
  <si>
    <t>* Includes income strips of £674m, policy loans of £1m,  other loans of £189m, net derivative liabilities of £(770)m, reinsurers’ share of investment contracts of £9,700m and other investments of £1,602m</t>
  </si>
  <si>
    <t>Note 1: Other comprises £182m in basic materials, £37m in structured finance, £27m in diversified, £147m in investment companies, £9m in CDOs and £123m in private equity loans</t>
  </si>
  <si>
    <t>Dec 2053</t>
  </si>
  <si>
    <t>6 Jun and 6 Dec</t>
  </si>
  <si>
    <t>Subordinated Tier 2 bond
(7.750% due Dec-2053, XS2726389427)</t>
  </si>
  <si>
    <t>Perpetual</t>
  </si>
  <si>
    <t>Sep 2031</t>
  </si>
  <si>
    <t>Optional redemption</t>
  </si>
  <si>
    <t>Jun 2024</t>
  </si>
  <si>
    <r>
      <t xml:space="preserve">Jan 2025 </t>
    </r>
    <r>
      <rPr>
        <vertAlign val="superscript"/>
        <sz val="10"/>
        <rFont val="Phoenix Sans"/>
        <family val="3"/>
      </rPr>
      <t>1</t>
    </r>
  </si>
  <si>
    <t>NA</t>
  </si>
  <si>
    <r>
      <t xml:space="preserve">Jun 2026 </t>
    </r>
    <r>
      <rPr>
        <vertAlign val="superscript"/>
        <sz val="10"/>
        <rFont val="Phoenix Sans"/>
        <family val="3"/>
      </rPr>
      <t>2</t>
    </r>
  </si>
  <si>
    <t>Apr 2031</t>
  </si>
  <si>
    <r>
      <t xml:space="preserve">Jan 2031 </t>
    </r>
    <r>
      <rPr>
        <vertAlign val="superscript"/>
        <sz val="10"/>
        <rFont val="Phoenix Sans"/>
        <family val="3"/>
      </rPr>
      <t>3</t>
    </r>
  </si>
  <si>
    <t>Apr 2028</t>
  </si>
  <si>
    <t>Subordinated Tier 2 bond
(4.75% due Sept-2031 XS2182954797)</t>
  </si>
  <si>
    <t>Note 1: Optional redemption any day from (and including) 29 January 2025 to (and including) 26 April 2025 (First Reset Date)</t>
  </si>
  <si>
    <t>Note 2: Optional redemption any day from (and including) 4 June 2026 to (and including) 4 September 2026 (First Note Reset Date)</t>
  </si>
  <si>
    <t>Note 3: Optional redemption any day from (and including) 28 January 2031 to (but excluding) 28 April 2031 (Maturity Date)</t>
  </si>
  <si>
    <t>Note 4: Optional redemption from (and including) 6 June 2033 to (and including) 6 December 2033 (First Note Reset Date)</t>
  </si>
  <si>
    <r>
      <t xml:space="preserve">Jun 2033 </t>
    </r>
    <r>
      <rPr>
        <vertAlign val="superscript"/>
        <sz val="10"/>
        <rFont val="Phoenix Sans"/>
        <family val="3"/>
      </rPr>
      <t>4</t>
    </r>
  </si>
  <si>
    <t>(274.9)p</t>
  </si>
  <si>
    <t>Current tax payable</t>
  </si>
  <si>
    <t xml:space="preserve"> Note 1: The opening AUA position has been restated for a reclassification of £10.1 billon in respect of the Group’s Corporate Trustee Investment Plan (‘CTIP’) from the Heritage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</si>
  <si>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r>
      <t>Summary AUA (£bn)</t>
    </r>
    <r>
      <rPr>
        <vertAlign val="superscript"/>
        <sz val="11"/>
        <rFont val="Phoenix Sans Medium"/>
        <family val="3"/>
      </rPr>
      <t>1</t>
    </r>
  </si>
  <si>
    <r>
      <t>FY 2021 AUA</t>
    </r>
    <r>
      <rPr>
        <vertAlign val="superscript"/>
        <sz val="11"/>
        <rFont val="Phoenix Sans Medium"/>
        <family val="3"/>
      </rPr>
      <t>1</t>
    </r>
  </si>
  <si>
    <t>Note 1: FY 2021 &amp; FY2022 has been restated on the new segments basis</t>
  </si>
  <si>
    <t>Recurring management actions</t>
  </si>
  <si>
    <t>Tax (charge)/credit</t>
  </si>
  <si>
    <t>1.4bn - 1.5bn</t>
  </si>
  <si>
    <t>Growth propositions</t>
  </si>
  <si>
    <t>Debt repayment</t>
  </si>
  <si>
    <t xml:space="preserve"> now</t>
  </si>
  <si>
    <t>(10) Only applied to the annuity portfolio</t>
  </si>
  <si>
    <t>(5) Fall in inflation: 15yr inflation (50)bps/ Rise in inflation: 15yr inflation +50bps</t>
  </si>
  <si>
    <t>Insurance finance expense/(income)</t>
  </si>
  <si>
    <t>Assumption changes, experience and economics</t>
  </si>
  <si>
    <t>Net finance income/(expense) from reinsurance contracts</t>
  </si>
  <si>
    <t>Profit/(loss) before finance costs and tax</t>
  </si>
  <si>
    <t>Profit/(loss) for the period before tax</t>
  </si>
  <si>
    <t>New business net fund flows</t>
  </si>
  <si>
    <t>Legacy net fund flows</t>
  </si>
  <si>
    <t>Group net fund flows</t>
  </si>
  <si>
    <t>Net fund flows comprises of:</t>
  </si>
  <si>
    <r>
      <t>Pro forma adjustment to reflect Standard Life</t>
    </r>
    <r>
      <rPr>
        <vertAlign val="superscript"/>
        <sz val="11"/>
        <rFont val="Phoenix Sans"/>
        <family val="3"/>
      </rPr>
      <t>2</t>
    </r>
  </si>
  <si>
    <t>Other shareholders' equity movement items</t>
  </si>
  <si>
    <t>Policyholder surplus in with profit funds</t>
  </si>
  <si>
    <t>Note 2: Leverage has been restated to allow for the impact of IFRS 17  in accordance with Fitch methodology</t>
  </si>
  <si>
    <r>
      <t>Other</t>
    </r>
    <r>
      <rPr>
        <vertAlign val="superscript"/>
        <sz val="11"/>
        <color theme="0"/>
        <rFont val="Phoenix Sans Medium"/>
        <family val="3"/>
      </rPr>
      <t>1</t>
    </r>
  </si>
  <si>
    <t>Note 1: Negative risk adjustment reflects reinsurance contracts entered into during the period in respect of existing gross insurance contracts.</t>
  </si>
  <si>
    <t>Note 1: 2022 restated to reflect adoption of IFRS 17 and incorporates changes to the Group’s methodology for determining adjusted operating profits since HY 2023.</t>
  </si>
  <si>
    <t>Investment in growth</t>
  </si>
  <si>
    <t>Other management actions</t>
  </si>
  <si>
    <t>Note 5</t>
  </si>
  <si>
    <t xml:space="preserve">Note 5: 2023 cash generation target of £1.3-1.4bn increased to c.£1.8bn on 13 November 2023 following completion of funds merger through a Part VII transfer of Standard Life and Phoenix Life businesses into a single entity. </t>
  </si>
  <si>
    <t>Note 1: Includes c.£300m of remaining planned integration costs previously guided to</t>
  </si>
  <si>
    <t>Note 2: Reporting segments have changed in line with the disclosures on Tab A</t>
  </si>
  <si>
    <t xml:space="preserve">Total management actions </t>
  </si>
  <si>
    <t>(7)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</si>
  <si>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t>Pro forma adjustment for acquisition of Sun Life of Canada UK</t>
  </si>
  <si>
    <t>Note 1: Reporting segments have changed in line with disclosures on Tab A</t>
  </si>
  <si>
    <t xml:space="preserve"> Sun Life of Canada UK acquired</t>
  </si>
  <si>
    <r>
      <t>FY 2022 AUA</t>
    </r>
    <r>
      <rPr>
        <b/>
        <vertAlign val="superscript"/>
        <sz val="11"/>
        <rFont val="Phoenix Sans"/>
        <family val="3"/>
      </rPr>
      <t>1</t>
    </r>
  </si>
  <si>
    <t>Change in reinsurers' share of investment contract liabilities</t>
  </si>
  <si>
    <t>(13.8)p</t>
  </si>
  <si>
    <t>Note 1: Other includes non-attributable expenses and the net contribution of the Corporate Centre to Operating profit.</t>
  </si>
  <si>
    <t>(Loss) for the period (before NCI)</t>
  </si>
  <si>
    <t>17 </t>
  </si>
  <si>
    <t>3.7x</t>
  </si>
  <si>
    <t>27-30%</t>
  </si>
  <si>
    <t>£0-210m</t>
  </si>
  <si>
    <r>
      <t>Other variances</t>
    </r>
    <r>
      <rPr>
        <vertAlign val="superscript"/>
        <sz val="11"/>
        <rFont val="Phoenix Sans"/>
        <family val="3"/>
      </rPr>
      <t>1</t>
    </r>
  </si>
  <si>
    <r>
      <t>Other variances</t>
    </r>
    <r>
      <rPr>
        <vertAlign val="superscript"/>
        <sz val="11"/>
        <rFont val="Phoenix Sans"/>
        <family val="3"/>
      </rPr>
      <t>4</t>
    </r>
  </si>
  <si>
    <t>Note 5: 2016 pro forma for Tier 3 bond issuance in January 2017 and impact of moving AXA businesses onto Phoenix’s Internal Model</t>
  </si>
  <si>
    <r>
      <t>Pro forma adjustment</t>
    </r>
    <r>
      <rPr>
        <vertAlign val="superscript"/>
        <sz val="11"/>
        <rFont val="Phoenix Sans"/>
        <family val="3"/>
      </rPr>
      <t>5</t>
    </r>
  </si>
  <si>
    <t>Operating Cash Generation ('OCG') (£)</t>
  </si>
  <si>
    <t>Non-operating cash generation (£)</t>
  </si>
  <si>
    <t xml:space="preserve">c.£1.8bn (revised) </t>
  </si>
  <si>
    <t>TOTAL CASH GENERATION</t>
  </si>
  <si>
    <t>Total cash generation delivered (£)</t>
  </si>
  <si>
    <t>Consequently, the Group’s three-year cash generation target increased from £4.1bn to £4.5bn across 2023-2025.</t>
  </si>
  <si>
    <t>Pensions and Savings</t>
  </si>
  <si>
    <t>Europe and Other</t>
  </si>
  <si>
    <t>Total cash generation</t>
  </si>
  <si>
    <r>
      <t>Migration, transformation and cost efficiency</t>
    </r>
    <r>
      <rPr>
        <vertAlign val="superscript"/>
        <sz val="11"/>
        <rFont val="Phoenix Sans"/>
        <family val="3"/>
      </rPr>
      <t>1</t>
    </r>
  </si>
  <si>
    <t>Asset and liability optimisation capabilities</t>
  </si>
  <si>
    <t>Loss before tax attributable to owners</t>
  </si>
  <si>
    <t>Loss after tax attributable to owners</t>
  </si>
  <si>
    <t>IFRS adjusted shareholders' equity</t>
  </si>
  <si>
    <t>Movement of IFRS adjusted shareholders' equity</t>
  </si>
  <si>
    <t>Opening IFRS adjusted shareholders' equity</t>
  </si>
  <si>
    <t>Closing IFRS adjusted shareholders' equity</t>
  </si>
  <si>
    <t>Additional IFRS disclosures</t>
  </si>
  <si>
    <r>
      <t>New business risk adjustment</t>
    </r>
    <r>
      <rPr>
        <vertAlign val="superscript"/>
        <sz val="11"/>
        <color theme="1"/>
        <rFont val="Phoenix Sans"/>
        <family val="3"/>
      </rPr>
      <t>1</t>
    </r>
  </si>
  <si>
    <t>New business risk adjustment</t>
  </si>
  <si>
    <r>
      <t xml:space="preserve">Year ended
31 December 2022
</t>
    </r>
    <r>
      <rPr>
        <sz val="10"/>
        <color theme="0"/>
        <rFont val="Phoenix Sans Medium"/>
        <family val="3"/>
      </rPr>
      <t>(restated</t>
    </r>
    <r>
      <rPr>
        <vertAlign val="superscript"/>
        <sz val="10"/>
        <color theme="0"/>
        <rFont val="Phoenix Sans Medium"/>
        <family val="3"/>
      </rPr>
      <t>1</t>
    </r>
    <r>
      <rPr>
        <sz val="10"/>
        <color theme="0"/>
        <rFont val="Phoenix Sans Medium"/>
        <family val="3"/>
      </rPr>
      <t>)</t>
    </r>
  </si>
  <si>
    <t>Split of management actions (Solvency II Excess over SCR) (£)</t>
  </si>
  <si>
    <t>Note 4: 2023 includes £70 million to comply with the Financial Conduct Authority's new Consumer Duty requirement</t>
  </si>
  <si>
    <t>Note 1: 2023 includes (2)% SCCR impact in relation to £70 million provision to comply with the Financial Conduct Authority's new Consumer Duty requirement</t>
  </si>
  <si>
    <t>Note 1: Other variances includes £70 million to comply with the Financial Conduct Authority's new Consumer Duty requirement.</t>
  </si>
  <si>
    <t>New business strain of annuities</t>
  </si>
  <si>
    <t>(1) Illustrative impacts assume changing one assumption on 1 January 2024, while keeping others unchanged, and that there is no market recovery. They should not be used to predict the impact of future events as this will not fully capture the impact of economic or business changes. Given recent volatile markets, we caution against extrapolating results as exposures are not all linear.</t>
  </si>
  <si>
    <t>Incremental new business long-term cash generation (£m)</t>
  </si>
  <si>
    <t>Total incremental new business long-term cash generation</t>
  </si>
  <si>
    <t>New business contribution (£m)</t>
  </si>
  <si>
    <t>Total new business contribution</t>
  </si>
  <si>
    <t>Pensions and Savings - Workplace</t>
  </si>
  <si>
    <t>Pensions and Savings - Retail</t>
  </si>
  <si>
    <t>Note 1: Fitch leverage ratio is estimated by management based on Fitch’s published methodology. Ratio allows for currency hedges over foreign currency denominated debt.</t>
  </si>
  <si>
    <t>Other IFRS disclosures (RA AOM and CSM run-off)</t>
  </si>
  <si>
    <t>Profile of in-force and new business cash emergence</t>
  </si>
  <si>
    <t>Years 1-3</t>
  </si>
  <si>
    <t>Years 4-10</t>
  </si>
  <si>
    <t>Years 11-15</t>
  </si>
  <si>
    <t>Years 16-20</t>
  </si>
  <si>
    <t>Years 20+</t>
  </si>
  <si>
    <t>Lifetime</t>
  </si>
  <si>
    <t>c.£2.2bn</t>
  </si>
  <si>
    <t>c.£3.8bn</t>
  </si>
  <si>
    <t>c.£2.6bn</t>
  </si>
  <si>
    <t>c.£2.1bn</t>
  </si>
  <si>
    <t>c.£4.0bn</t>
  </si>
  <si>
    <t>c.£14.7bn</t>
  </si>
  <si>
    <t>c.£400m per annum by 2026</t>
  </si>
  <si>
    <t>c.£0.7bn</t>
  </si>
  <si>
    <t>c.£100m</t>
  </si>
  <si>
    <t>c.£170m</t>
  </si>
  <si>
    <t>c.£80m</t>
  </si>
  <si>
    <t>c.£50m</t>
  </si>
  <si>
    <t>c.£450m</t>
  </si>
  <si>
    <t>c.£125m</t>
  </si>
  <si>
    <t>c.£300m</t>
  </si>
  <si>
    <t>c.£200m</t>
  </si>
  <si>
    <t>c.£175m</t>
  </si>
  <si>
    <t>c.£250m</t>
  </si>
  <si>
    <t>c.£1,050m</t>
  </si>
  <si>
    <t>In-force Operating Cash Generation
as at 31 December 2023</t>
  </si>
  <si>
    <t>Recurring management actions over
the long term</t>
  </si>
  <si>
    <t>In-force non-operating cash
generation</t>
  </si>
  <si>
    <t>Expected cash emergence from
Retirement Solutions new business
(based on volume written in 2023)</t>
  </si>
  <si>
    <t>Note 1: Includes Pensions and Savings, Europe and SunLife</t>
  </si>
  <si>
    <t>Profile of 2023 in-force and new business cash emergence</t>
  </si>
  <si>
    <r>
      <t>Solvency II base</t>
    </r>
    <r>
      <rPr>
        <vertAlign val="superscript"/>
        <sz val="11"/>
        <color theme="1"/>
        <rFont val="Phoenix Sans"/>
        <family val="3"/>
      </rPr>
      <t>1</t>
    </r>
  </si>
  <si>
    <r>
      <t>Equities:</t>
    </r>
    <r>
      <rPr>
        <sz val="11"/>
        <color theme="1"/>
        <rFont val="Phoenix Sans"/>
        <family val="3"/>
      </rPr>
      <t xml:space="preserve"> 20% fall in markets</t>
    </r>
  </si>
  <si>
    <r>
      <t>Property:</t>
    </r>
    <r>
      <rPr>
        <sz val="11"/>
        <color theme="1"/>
        <rFont val="Phoenix Sans"/>
        <family val="3"/>
      </rPr>
      <t xml:space="preserve"> 12% fall in values</t>
    </r>
    <r>
      <rPr>
        <vertAlign val="superscript"/>
        <sz val="11"/>
        <color theme="1"/>
        <rFont val="Phoenix Sans"/>
        <family val="3"/>
      </rPr>
      <t>2</t>
    </r>
  </si>
  <si>
    <r>
      <t>Property:</t>
    </r>
    <r>
      <rPr>
        <sz val="11"/>
        <color theme="1"/>
        <rFont val="Phoenix Sans"/>
        <family val="3"/>
      </rPr>
      <t xml:space="preserve"> 20% fall in values</t>
    </r>
    <r>
      <rPr>
        <vertAlign val="superscript"/>
        <sz val="11"/>
        <color theme="1"/>
        <rFont val="Phoenix Sans"/>
        <family val="3"/>
      </rPr>
      <t>3</t>
    </r>
  </si>
  <si>
    <r>
      <t>Long-term rates:</t>
    </r>
    <r>
      <rPr>
        <sz val="11"/>
        <color theme="1"/>
        <rFont val="Phoenix Sans"/>
        <family val="3"/>
      </rPr>
      <t xml:space="preserve"> 100bps rise in interest rates</t>
    </r>
    <r>
      <rPr>
        <vertAlign val="superscript"/>
        <sz val="11"/>
        <color theme="1"/>
        <rFont val="Phoenix Sans"/>
        <family val="3"/>
      </rPr>
      <t>4</t>
    </r>
  </si>
  <si>
    <r>
      <t>Long-term rates:</t>
    </r>
    <r>
      <rPr>
        <sz val="11"/>
        <color theme="1"/>
        <rFont val="Phoenix Sans"/>
        <family val="3"/>
      </rPr>
      <t xml:space="preserve"> 100bps fall in interest rates</t>
    </r>
    <r>
      <rPr>
        <vertAlign val="superscript"/>
        <sz val="11"/>
        <color theme="1"/>
        <rFont val="Phoenix Sans"/>
        <family val="3"/>
      </rPr>
      <t>4</t>
    </r>
  </si>
  <si>
    <r>
      <t xml:space="preserve">Long-term inflation: </t>
    </r>
    <r>
      <rPr>
        <sz val="11"/>
        <color theme="1"/>
        <rFont val="Phoenix Sans"/>
        <family val="3"/>
      </rPr>
      <t>50bps rise in inflation</t>
    </r>
    <r>
      <rPr>
        <vertAlign val="superscript"/>
        <sz val="11"/>
        <color theme="1"/>
        <rFont val="Phoenix Sans"/>
        <family val="3"/>
      </rPr>
      <t>5</t>
    </r>
  </si>
  <si>
    <r>
      <t xml:space="preserve">Long-term inflation: </t>
    </r>
    <r>
      <rPr>
        <sz val="11"/>
        <color theme="1"/>
        <rFont val="Phoenix Sans"/>
        <family val="3"/>
      </rPr>
      <t>50bps fall in inflation</t>
    </r>
    <r>
      <rPr>
        <vertAlign val="superscript"/>
        <sz val="11"/>
        <color theme="1"/>
        <rFont val="Phoenix Sans"/>
        <family val="3"/>
      </rPr>
      <t>5</t>
    </r>
  </si>
  <si>
    <r>
      <t>Credit spreads:</t>
    </r>
    <r>
      <rPr>
        <sz val="11"/>
        <color theme="1"/>
        <rFont val="Phoenix Sans"/>
        <family val="3"/>
      </rPr>
      <t xml:space="preserve"> 135bps widening with no allowance for downgrades</t>
    </r>
    <r>
      <rPr>
        <vertAlign val="superscript"/>
        <sz val="11"/>
        <color theme="1"/>
        <rFont val="Phoenix Sans"/>
        <family val="3"/>
      </rPr>
      <t>6</t>
    </r>
  </si>
  <si>
    <r>
      <t>Credit downgrade:</t>
    </r>
    <r>
      <rPr>
        <sz val="11"/>
        <color theme="1"/>
        <rFont val="Phoenix Sans"/>
        <family val="3"/>
      </rPr>
      <t xml:space="preserve"> immediate full letter downgrade on 20% of portfolio</t>
    </r>
    <r>
      <rPr>
        <vertAlign val="superscript"/>
        <sz val="11"/>
        <color theme="1"/>
        <rFont val="Phoenix Sans"/>
        <family val="3"/>
      </rPr>
      <t>7</t>
    </r>
  </si>
  <si>
    <r>
      <t xml:space="preserve">Currency: </t>
    </r>
    <r>
      <rPr>
        <sz val="11"/>
        <color theme="1"/>
        <rFont val="Phoenix Sans"/>
        <family val="3"/>
      </rPr>
      <t>15% reduction</t>
    </r>
    <r>
      <rPr>
        <vertAlign val="superscript"/>
        <sz val="11"/>
        <color theme="1"/>
        <rFont val="Phoenix Sans"/>
        <family val="3"/>
      </rPr>
      <t>8</t>
    </r>
    <r>
      <rPr>
        <sz val="11"/>
        <color theme="1"/>
        <rFont val="Phoenix Sans"/>
        <family val="3"/>
      </rPr>
      <t xml:space="preserve"> </t>
    </r>
  </si>
  <si>
    <r>
      <t xml:space="preserve">Currency: </t>
    </r>
    <r>
      <rPr>
        <sz val="11"/>
        <color theme="1"/>
        <rFont val="Phoenix Sans"/>
        <family val="3"/>
      </rPr>
      <t>10% increase</t>
    </r>
    <r>
      <rPr>
        <vertAlign val="superscript"/>
        <sz val="11"/>
        <color theme="1"/>
        <rFont val="Phoenix Sans"/>
        <family val="3"/>
      </rPr>
      <t>8</t>
    </r>
  </si>
  <si>
    <r>
      <t>Lapse:</t>
    </r>
    <r>
      <rPr>
        <sz val="11"/>
        <color theme="1"/>
        <rFont val="Phoenix Sans"/>
        <family val="3"/>
      </rPr>
      <t xml:space="preserve"> 10% increase/decrease in rates</t>
    </r>
    <r>
      <rPr>
        <vertAlign val="superscript"/>
        <sz val="11"/>
        <color theme="1"/>
        <rFont val="Phoenix Sans"/>
        <family val="3"/>
      </rPr>
      <t>9</t>
    </r>
  </si>
  <si>
    <r>
      <t>Longevity:</t>
    </r>
    <r>
      <rPr>
        <sz val="11"/>
        <color theme="1"/>
        <rFont val="Phoenix Sans"/>
        <family val="3"/>
      </rPr>
      <t xml:space="preserve"> 6 months increase</t>
    </r>
    <r>
      <rPr>
        <vertAlign val="superscript"/>
        <sz val="11"/>
        <color theme="1"/>
        <rFont val="Phoenix Sans"/>
        <family val="3"/>
      </rPr>
      <t>10</t>
    </r>
  </si>
  <si>
    <r>
      <t>Expected cash emergence from
Pensions and Savings</t>
    </r>
    <r>
      <rPr>
        <vertAlign val="superscript"/>
        <sz val="11"/>
        <color theme="1"/>
        <rFont val="Phoenix Sans Medium"/>
        <family val="3"/>
      </rPr>
      <t>1</t>
    </r>
    <r>
      <rPr>
        <sz val="11"/>
        <color theme="1"/>
        <rFont val="Phoenix Sans Medium"/>
        <family val="3"/>
      </rPr>
      <t xml:space="preserve"> new business 
(based on volume written in 2023)</t>
    </r>
  </si>
  <si>
    <t>Illustrative 2024 - 2026 HoldCo sources and uses of cash (£bn)</t>
  </si>
  <si>
    <t>2024-2026</t>
  </si>
  <si>
    <t>Illustrative HoldCo cash at FY 2026</t>
  </si>
  <si>
    <t>HoldCo cash at FY 2023</t>
  </si>
  <si>
    <t>Operating Cash Generation</t>
  </si>
  <si>
    <t>Dividend, operating costs and debt interest</t>
  </si>
  <si>
    <t>Non-operating cash generation</t>
  </si>
  <si>
    <t>Annuities capital investment expected</t>
  </si>
  <si>
    <t>Cash remittances from holding companies to fund annuities</t>
  </si>
  <si>
    <t>Other variances</t>
  </si>
  <si>
    <t>Standard Life</t>
  </si>
  <si>
    <r>
      <t xml:space="preserve">Note 1: Prior period comparatives have been restated on transition to IFRS 17 </t>
    </r>
    <r>
      <rPr>
        <i/>
        <sz val="9"/>
        <color theme="1"/>
        <rFont val="Phoenix Sans"/>
        <family val="3"/>
      </rPr>
      <t>Insurance Contracts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</si>
</sst>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quot;£&quot;#,##0&quot;m&quot;"/>
    <numFmt numFmtId="171" formatCode="[$$-409]#,##0&quot;m&quot;"/>
    <numFmt numFmtId="172" formatCode="[$€-1809]#,##0&quot;m&quot;"/>
    <numFmt numFmtId="173" formatCode="0.0&quot;bn&quot;"/>
    <numFmt numFmtId="174" formatCode="General&quot;bn&quot;"/>
    <numFmt numFmtId="175" formatCode="General&quot;m&quot;"/>
    <numFmt numFmtId="176" formatCode="0.0&quot;x&quot;"/>
    <numFmt numFmtId="177" formatCode="#,##0;\(#,##0\);\-"/>
    <numFmt numFmtId="178" formatCode="#,##0.0&quot;bn&quot;;\-#,##0.0&quot;bn&quot;"/>
    <numFmt numFmtId="179" formatCode="0.0%"/>
    <numFmt numFmtId="180" formatCode="#,##0%;\(##,##0%\)"/>
    <numFmt numFmtId="181" formatCode="#,##0.0;\(#,##0.0\);\-"/>
    <numFmt numFmtId="182" formatCode="#,##0.0&quot;bn&quot;"/>
    <numFmt numFmtId="183" formatCode="#,##0.0;\(#,##0.0\)&quot;bn&quot;;\-"/>
    <numFmt numFmtId="184" formatCode="[$$-409]#,##0.00"/>
    <numFmt numFmtId="185" formatCode="[$€-1809]#,##0.00"/>
    <numFmt numFmtId="186" formatCode="#,##0.0&quot;x&quot;;\(#,##0.0\)"/>
    <numFmt numFmtId="187" formatCode="#,##0;[Red]\(#,##0\)"/>
  </numFmts>
  <fonts count="10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amily val="3"/>
    </font>
    <font>
      <sz val="10"/>
      <name val="Phoenix Sans"/>
      <family val="3"/>
    </font>
    <font>
      <b/>
      <sz val="9"/>
      <name val="Phoenix Sans"/>
      <family val="3"/>
    </font>
    <font>
      <b/>
      <sz val="10"/>
      <name val="Phoenix Sans"/>
      <family val="3"/>
    </font>
    <font>
      <b/>
      <sz val="11"/>
      <color rgb="FFFFFFFF"/>
      <name val="Phoenix Sans"/>
      <family val="3"/>
    </font>
    <font>
      <sz val="10"/>
      <color rgb="FFFF0000"/>
      <name val="Phoenix Sans"/>
      <family val="3"/>
    </font>
    <font>
      <b/>
      <sz val="11"/>
      <color rgb="FF363534"/>
      <name val="Phoenix Sans"/>
      <family val="3"/>
    </font>
    <font>
      <sz val="11"/>
      <color rgb="FF363534"/>
      <name val="Phoenix Sans"/>
      <family val="3"/>
    </font>
    <font>
      <b/>
      <sz val="8"/>
      <name val="Phoenix Sans"/>
      <family val="3"/>
    </font>
    <font>
      <b/>
      <u/>
      <sz val="9"/>
      <name val="Phoenix Sans"/>
      <family val="3"/>
    </font>
    <font>
      <sz val="9"/>
      <name val="Phoenix Sans"/>
      <family val="3"/>
    </font>
    <font>
      <b/>
      <u/>
      <sz val="11"/>
      <name val="Phoenix Sans"/>
      <family val="3"/>
    </font>
    <font>
      <sz val="11"/>
      <color rgb="FF000000"/>
      <name val="Phoenix Sans"/>
      <family val="3"/>
    </font>
    <font>
      <sz val="11"/>
      <color rgb="FF006100"/>
      <name val="Phoenix Sans"/>
      <family val="3"/>
    </font>
    <font>
      <b/>
      <sz val="11"/>
      <color rgb="FF000000"/>
      <name val="Phoenix Sans"/>
      <family val="3"/>
    </font>
    <font>
      <b/>
      <u/>
      <sz val="10"/>
      <name val="Phoenix Sans"/>
      <family val="3"/>
    </font>
    <font>
      <sz val="11"/>
      <name val="Phoenix Sans"/>
      <family val="3"/>
    </font>
    <font>
      <sz val="11"/>
      <color rgb="FFFF0000"/>
      <name val="Phoenix Sans"/>
      <family val="3"/>
    </font>
    <font>
      <b/>
      <i/>
      <sz val="11"/>
      <color rgb="FF363534"/>
      <name val="Phoenix Sans"/>
      <family val="3"/>
    </font>
    <font>
      <b/>
      <sz val="10"/>
      <color rgb="FFFF0000"/>
      <name val="Phoenix Sans"/>
      <family val="3"/>
    </font>
    <font>
      <vertAlign val="superscript"/>
      <sz val="11"/>
      <name val="Phoenix Sans"/>
      <family val="3"/>
    </font>
    <font>
      <sz val="9"/>
      <color rgb="FF892B5E"/>
      <name val="Phoenix Sans"/>
      <family val="3"/>
    </font>
    <font>
      <vertAlign val="superscript"/>
      <sz val="11"/>
      <color rgb="FF363534"/>
      <name val="Phoenix Sans"/>
      <family val="3"/>
    </font>
    <font>
      <sz val="11"/>
      <color theme="1"/>
      <name val="Phoenix Sans"/>
      <family val="3"/>
    </font>
    <font>
      <b/>
      <vertAlign val="superscript"/>
      <sz val="11"/>
      <color rgb="FFFFFFFF"/>
      <name val="Phoenix Sans"/>
      <family val="3"/>
    </font>
    <font>
      <b/>
      <sz val="11"/>
      <name val="Phoenix Sans"/>
      <family val="3"/>
    </font>
    <font>
      <b/>
      <i/>
      <sz val="11"/>
      <name val="Phoenix Sans"/>
      <family val="3"/>
    </font>
    <font>
      <sz val="10"/>
      <color rgb="FF000000"/>
      <name val="Phoenix Sans"/>
      <family val="3"/>
    </font>
    <font>
      <b/>
      <sz val="10"/>
      <color rgb="FF000000"/>
      <name val="Phoenix Sans"/>
      <family val="3"/>
    </font>
    <font>
      <vertAlign val="superscript"/>
      <sz val="11"/>
      <color rgb="FF000000"/>
      <name val="Phoenix Sans"/>
      <family val="3"/>
    </font>
    <font>
      <b/>
      <sz val="12"/>
      <color rgb="FFFF0000"/>
      <name val="Phoenix Sans"/>
      <family val="3"/>
    </font>
    <font>
      <u/>
      <sz val="10"/>
      <color theme="10"/>
      <name val="Phoenix Sans"/>
      <family val="3"/>
    </font>
    <font>
      <b/>
      <sz val="9"/>
      <color rgb="FFFF0000"/>
      <name val="Phoenix Sans"/>
      <family val="3"/>
    </font>
    <font>
      <sz val="10.5"/>
      <name val="+mj-lt"/>
    </font>
    <font>
      <b/>
      <vertAlign val="superscript"/>
      <sz val="11"/>
      <name val="Phoenix Sans"/>
      <family val="3"/>
    </font>
    <font>
      <u/>
      <sz val="11"/>
      <name val="Phoenix Sans"/>
      <family val="3"/>
    </font>
    <font>
      <vertAlign val="superscript"/>
      <sz val="10"/>
      <name val="Phoenix Sans"/>
      <family val="3"/>
    </font>
    <font>
      <b/>
      <u/>
      <vertAlign val="superscript"/>
      <sz val="12"/>
      <name val="Phoenix Sans"/>
      <family val="3"/>
    </font>
    <font>
      <sz val="12"/>
      <color theme="0"/>
      <name val="Phoenix Sans Medium"/>
      <family val="3"/>
    </font>
    <font>
      <sz val="11"/>
      <color theme="0"/>
      <name val="Phoenix Sans Medium"/>
      <family val="3"/>
    </font>
    <font>
      <u/>
      <sz val="12"/>
      <color theme="1"/>
      <name val="Phoenix Sans Medium"/>
      <family val="3"/>
    </font>
    <font>
      <sz val="11"/>
      <color theme="1"/>
      <name val="Phoenix Sans Medium"/>
      <family val="3"/>
    </font>
    <font>
      <sz val="10"/>
      <color theme="1"/>
      <name val="Phoenix Sans"/>
      <family val="3"/>
    </font>
    <font>
      <i/>
      <sz val="10"/>
      <color theme="1"/>
      <name val="Phoenix Sans Medium"/>
      <family val="3"/>
    </font>
    <font>
      <sz val="10"/>
      <color theme="1"/>
      <name val="Phoenix Sans Medium"/>
      <family val="3"/>
    </font>
    <font>
      <u/>
      <sz val="10"/>
      <color theme="1"/>
      <name val="Phoenix Sans Medium"/>
      <family val="3"/>
    </font>
    <font>
      <u/>
      <sz val="11"/>
      <color theme="1"/>
      <name val="Phoenix Sans Medium"/>
      <family val="3"/>
    </font>
    <font>
      <sz val="11"/>
      <color rgb="FF363534"/>
      <name val="Phoenix Sans Medium"/>
      <family val="3"/>
    </font>
    <font>
      <sz val="11"/>
      <name val="Phoenix Sans Medium"/>
      <family val="3"/>
    </font>
    <font>
      <sz val="10"/>
      <color theme="0"/>
      <name val="Phoenix Sans Medium"/>
      <family val="3"/>
    </font>
    <font>
      <u/>
      <sz val="12"/>
      <name val="Phoenix Sans Medium"/>
      <family val="3"/>
    </font>
    <font>
      <sz val="11"/>
      <color rgb="FFFFFFFF"/>
      <name val="Phoenix Sans Medium"/>
      <family val="3"/>
    </font>
    <font>
      <vertAlign val="superscript"/>
      <sz val="11"/>
      <color rgb="FFFFFFFF"/>
      <name val="Phoenix Sans Medium"/>
      <family val="3"/>
    </font>
    <font>
      <vertAlign val="superscript"/>
      <sz val="11"/>
      <name val="Phoenix Sans Medium"/>
      <family val="3"/>
    </font>
    <font>
      <sz val="10"/>
      <name val="Phoenix Sans Medium"/>
      <family val="3"/>
    </font>
    <font>
      <u/>
      <sz val="10"/>
      <name val="Phoenix Sans Medium"/>
      <family val="3"/>
    </font>
    <font>
      <vertAlign val="superscript"/>
      <sz val="10"/>
      <color theme="0"/>
      <name val="Phoenix Sans Medium"/>
      <family val="3"/>
    </font>
    <font>
      <u/>
      <sz val="11"/>
      <name val="Phoenix Sans Medium"/>
      <family val="3"/>
    </font>
    <font>
      <i/>
      <sz val="11"/>
      <name val="Phoenix Sans Medium"/>
      <family val="3"/>
    </font>
    <font>
      <sz val="10"/>
      <color rgb="FFFFFFFF"/>
      <name val="Phoenix Sans Medium"/>
      <family val="3"/>
    </font>
    <font>
      <sz val="10"/>
      <color rgb="FFFF0000"/>
      <name val="Phoenix Sans Medium"/>
      <family val="3"/>
    </font>
    <font>
      <sz val="11"/>
      <color rgb="FFFF0000"/>
      <name val="Phoenix Sans Medium"/>
      <family val="3"/>
    </font>
    <font>
      <vertAlign val="superscript"/>
      <sz val="11"/>
      <color theme="0"/>
      <name val="Phoenix Sans Medium"/>
      <family val="3"/>
    </font>
    <font>
      <sz val="8"/>
      <name val="Phoenix Sans Medium"/>
      <family val="3"/>
    </font>
    <font>
      <sz val="9"/>
      <name val="Phoenix Sans Medium"/>
      <family val="3"/>
    </font>
    <font>
      <i/>
      <sz val="11"/>
      <color rgb="FF363534"/>
      <name val="Phoenix Sans Medium"/>
      <family val="3"/>
    </font>
    <font>
      <sz val="9"/>
      <color rgb="FFFF0000"/>
      <name val="Phoenix Sans Medium"/>
      <family val="3"/>
    </font>
    <font>
      <sz val="11"/>
      <color rgb="FF006100"/>
      <name val="Phoenix Sans Medium"/>
      <family val="3"/>
    </font>
    <font>
      <sz val="12"/>
      <color rgb="FFFF0000"/>
      <name val="Phoenix Sans Medium"/>
      <family val="3"/>
    </font>
    <font>
      <u/>
      <sz val="12"/>
      <color theme="1"/>
      <name val="Phoenix Sans"/>
      <family val="3"/>
    </font>
    <font>
      <sz val="10"/>
      <name val="Phoenix Sans"/>
      <family val="3"/>
    </font>
    <font>
      <sz val="10"/>
      <color rgb="FFFF0000"/>
      <name val="Phoenix Sans"/>
      <family val="3"/>
    </font>
    <font>
      <sz val="11"/>
      <name val="Phoenix Sans"/>
      <family val="3"/>
    </font>
    <font>
      <u/>
      <sz val="11"/>
      <color theme="1"/>
      <name val="Phoenix Sans Medium"/>
      <family val="3"/>
    </font>
    <font>
      <sz val="11"/>
      <color theme="0"/>
      <name val="Phoenix Sans Medium"/>
      <family val="3"/>
    </font>
    <font>
      <sz val="11"/>
      <color theme="1"/>
      <name val="Phoenix Sans Medium"/>
      <family val="3"/>
    </font>
    <font>
      <sz val="11"/>
      <color theme="1"/>
      <name val="Phoenix Sans"/>
      <family val="3"/>
    </font>
    <font>
      <sz val="11"/>
      <color rgb="FF000000"/>
      <name val="Phoenix Sans Medium"/>
      <family val="3"/>
    </font>
    <font>
      <i/>
      <sz val="11"/>
      <color rgb="FF000000"/>
      <name val="Phoenix Sans"/>
      <family val="3"/>
    </font>
    <font>
      <sz val="12"/>
      <name val="Phoenix Sans"/>
      <family val="3"/>
    </font>
    <font>
      <sz val="11"/>
      <color rgb="FFFF0000"/>
      <name val="Phoenix Sans"/>
      <family val="3"/>
    </font>
    <font>
      <sz val="9"/>
      <name val="Phoenix Sans"/>
      <family val="3"/>
    </font>
    <font>
      <b/>
      <sz val="11"/>
      <color rgb="FFFF0000"/>
      <name val="Phoenix Sans"/>
      <family val="3"/>
    </font>
    <font>
      <b/>
      <sz val="10"/>
      <color rgb="FFFF0000"/>
      <name val="Phoenix Sans"/>
      <family val="3"/>
    </font>
    <font>
      <sz val="11"/>
      <color rgb="FF0070C0"/>
      <name val="Phoenix Sans"/>
      <family val="3"/>
    </font>
    <font>
      <sz val="11"/>
      <name val="Phoenix Sans"/>
      <family val="3"/>
    </font>
    <font>
      <b/>
      <sz val="11"/>
      <name val="Phoenix Sans"/>
      <family val="3"/>
    </font>
    <font>
      <vertAlign val="superscript"/>
      <sz val="11"/>
      <color theme="1"/>
      <name val="Phoenix Sans"/>
      <family val="3"/>
    </font>
    <font>
      <sz val="9"/>
      <color theme="1"/>
      <name val="Phoenix Sans"/>
      <family val="3"/>
    </font>
    <font>
      <vertAlign val="superscript"/>
      <sz val="11"/>
      <color theme="1"/>
      <name val="Phoenix Sans Medium"/>
      <family val="3"/>
    </font>
    <font>
      <sz val="9"/>
      <color rgb="FF2E2D2C"/>
      <name val="Phoenix Sans"/>
      <family val="3"/>
    </font>
    <font>
      <sz val="11"/>
      <color theme="1"/>
      <name val="Arial"/>
      <family val="2"/>
    </font>
    <font>
      <b/>
      <sz val="11"/>
      <color theme="1"/>
      <name val="Phoenix Sans"/>
      <family val="3"/>
    </font>
    <font>
      <u/>
      <sz val="10"/>
      <name val="Phoenix Sans"/>
      <family val="3"/>
    </font>
    <font>
      <u/>
      <sz val="12"/>
      <name val="Phoenix Sans"/>
      <family val="3"/>
    </font>
    <font>
      <i/>
      <sz val="9"/>
      <color theme="1"/>
      <name val="Phoenix Sans"/>
      <family val="3"/>
    </font>
    <font>
      <sz val="12"/>
      <color theme="3"/>
      <name val="Phoenix Sans Medium"/>
      <family val="3"/>
    </font>
    <font>
      <sz val="12"/>
      <color theme="1"/>
      <name val="Phoenix Sans Medium"/>
      <family val="3"/>
    </font>
    <font>
      <u/>
      <sz val="11"/>
      <color theme="1"/>
      <name val="Phoenix Sans"/>
      <family val="3"/>
    </font>
  </fonts>
  <fills count="23">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89999084444715716"/>
        <bgColor indexed="64"/>
      </patternFill>
    </fill>
    <fill>
      <patternFill patternType="solid">
        <fgColor theme="3"/>
        <bgColor indexed="64"/>
      </patternFill>
    </fill>
    <fill>
      <patternFill patternType="solid">
        <fgColor theme="0" tint="-0.499984740745262"/>
        <bgColor indexed="64"/>
      </patternFill>
    </fill>
    <fill>
      <patternFill patternType="solid">
        <fgColor rgb="FFFFF4EC"/>
        <bgColor indexed="64"/>
      </patternFill>
    </fill>
  </fills>
  <borders count="281">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n">
        <color rgb="FFFFFFFF"/>
      </top>
      <bottom style="thick">
        <color rgb="FFB0AEAD"/>
      </bottom>
      <diagonal/>
    </border>
    <border>
      <left/>
      <right style="thick">
        <color rgb="FFFFFFFF"/>
      </right>
      <top style="thick">
        <color rgb="FFB0AEAD"/>
      </top>
      <bottom style="thick">
        <color rgb="FFB0AEAD"/>
      </bottom>
      <diagonal/>
    </border>
    <border>
      <left/>
      <right style="thick">
        <color rgb="FFFFFFFF"/>
      </right>
      <top style="thick">
        <color rgb="FFB0AEAD"/>
      </top>
      <bottom style="thin">
        <color rgb="FFB0AEAD"/>
      </bottom>
      <diagonal/>
    </border>
    <border>
      <left/>
      <right style="thick">
        <color rgb="FFFFFFFF"/>
      </right>
      <top style="thin">
        <color rgb="FFB0AEAD"/>
      </top>
      <bottom style="thin">
        <color rgb="FFB0AEAD"/>
      </bottom>
      <diagonal/>
    </border>
    <border>
      <left/>
      <right style="thick">
        <color rgb="FFFFFFFF"/>
      </right>
      <top style="thin">
        <color rgb="FFB0AEAD"/>
      </top>
      <bottom style="thick">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style="thick">
        <color rgb="FFFFFFFF"/>
      </right>
      <top style="thin">
        <color rgb="FFB0AEAD"/>
      </top>
      <bottom style="thick">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style="thick">
        <color rgb="FFFFFFFF"/>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style="thin">
        <color rgb="FFB0AEAD"/>
      </top>
      <bottom style="thick">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style="medium">
        <color rgb="FFBFBFBF"/>
      </top>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style="thick">
        <color rgb="FFFFFFFF"/>
      </left>
      <right style="thick">
        <color theme="0"/>
      </right>
      <top style="thin">
        <color rgb="FFB0AEAD"/>
      </top>
      <bottom style="thick">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top style="thick">
        <color theme="0" tint="-0.34998626667073579"/>
      </top>
      <bottom style="medium">
        <color theme="0" tint="-0.34998626667073579"/>
      </bottom>
      <diagonal/>
    </border>
    <border>
      <left/>
      <right style="thick">
        <color theme="0"/>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style="thick">
        <color rgb="FFFFFFFF"/>
      </left>
      <right style="thick">
        <color theme="0"/>
      </right>
      <top style="medium">
        <color theme="0" tint="-0.34998626667073579"/>
      </top>
      <bottom style="thin">
        <color theme="0" tint="-0.34998626667073579"/>
      </bottom>
      <diagonal/>
    </border>
    <border>
      <left style="thick">
        <color rgb="FFFFFFFF"/>
      </left>
      <right style="thick">
        <color theme="0"/>
      </right>
      <top style="thin">
        <color theme="0" tint="-0.34998626667073579"/>
      </top>
      <bottom style="thin">
        <color theme="0" tint="-0.34998626667073579"/>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theme="0"/>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B0AEAD"/>
      </top>
      <bottom style="medium">
        <color theme="0" tint="-0.34998626667073579"/>
      </bottom>
      <diagonal/>
    </border>
    <border>
      <left/>
      <right style="thick">
        <color rgb="FFFFFFFF"/>
      </right>
      <top style="thin">
        <color rgb="FFFFFFFF"/>
      </top>
      <bottom style="medium">
        <color theme="0" tint="-0.34998626667073579"/>
      </bottom>
      <diagonal/>
    </border>
    <border>
      <left/>
      <right style="thick">
        <color theme="0"/>
      </right>
      <top/>
      <bottom style="thin">
        <color rgb="FFB0AEAD"/>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style="thick">
        <color theme="0"/>
      </left>
      <right style="thick">
        <color rgb="FFFFFFFF"/>
      </right>
      <top/>
      <bottom style="medium">
        <color rgb="FFBFBFBF"/>
      </bottom>
      <diagonal/>
    </border>
    <border>
      <left/>
      <right style="thick">
        <color rgb="FFFFFFFF"/>
      </right>
      <top style="thick">
        <color rgb="FFFFFFFF"/>
      </top>
      <bottom style="thick">
        <color theme="0" tint="-0.34998626667073579"/>
      </bottom>
      <diagonal/>
    </border>
    <border>
      <left style="thick">
        <color theme="0"/>
      </left>
      <right style="thick">
        <color theme="0"/>
      </right>
      <top style="thick">
        <color theme="0" tint="-0.34998626667073579"/>
      </top>
      <bottom/>
      <diagonal/>
    </border>
    <border>
      <left style="thick">
        <color theme="0"/>
      </left>
      <right style="thick">
        <color rgb="FFFFFFFF"/>
      </right>
      <top style="thick">
        <color theme="0" tint="-0.34998626667073579"/>
      </top>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style="thick">
        <color theme="0" tint="-0.34998626667073579"/>
      </top>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style="thick">
        <color rgb="FFFFFFFF"/>
      </right>
      <top style="thin">
        <color rgb="FFFFFFFF"/>
      </top>
      <bottom style="medium">
        <color theme="0" tint="-0.34998626667073579"/>
      </bottom>
      <diagonal/>
    </border>
    <border>
      <left style="thick">
        <color theme="0"/>
      </left>
      <right style="thick">
        <color rgb="FFFFFFFF"/>
      </right>
      <top style="thin">
        <color rgb="FFB0AEAD"/>
      </top>
      <bottom style="medium">
        <color theme="0" tint="-0.34998626667073579"/>
      </bottom>
      <diagonal/>
    </border>
    <border>
      <left style="thick">
        <color theme="0"/>
      </left>
      <right/>
      <top style="thick">
        <color theme="0" tint="-0.34998626667073579"/>
      </top>
      <bottom/>
      <diagonal/>
    </border>
    <border>
      <left/>
      <right style="thick">
        <color theme="0"/>
      </right>
      <top style="thick">
        <color theme="0" tint="-0.34998626667073579"/>
      </top>
      <bottom/>
      <diagonal/>
    </border>
    <border>
      <left/>
      <right style="thick">
        <color theme="0"/>
      </right>
      <top style="thin">
        <color theme="0" tint="-0.34998626667073579"/>
      </top>
      <bottom style="thin">
        <color theme="0" tint="-0.34998626667073579"/>
      </bottom>
      <diagonal/>
    </border>
    <border>
      <left/>
      <right style="thick">
        <color theme="0"/>
      </right>
      <top style="thin">
        <color theme="0" tint="-0.34998626667073579"/>
      </top>
      <bottom style="medium">
        <color theme="0" tint="-0.34998626667073579"/>
      </bottom>
      <diagonal/>
    </border>
    <border>
      <left style="thick">
        <color theme="0"/>
      </left>
      <right/>
      <top style="medium">
        <color theme="0" tint="-0.34998626667073579"/>
      </top>
      <bottom style="medium">
        <color theme="0" tint="-0.34998626667073579"/>
      </bottom>
      <diagonal/>
    </border>
    <border>
      <left style="thick">
        <color rgb="FFFFFFFF"/>
      </left>
      <right style="thick">
        <color theme="0"/>
      </right>
      <top/>
      <bottom style="thin">
        <color rgb="FFB0AEAD"/>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style="thick">
        <color theme="0"/>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rgb="FFFFFFFF"/>
      </left>
      <right/>
      <top style="thin">
        <color theme="0" tint="-0.34998626667073579"/>
      </top>
      <bottom style="medium">
        <color theme="0" tint="-0.34998626667073579"/>
      </bottom>
      <diagonal/>
    </border>
    <border>
      <left/>
      <right style="thick">
        <color theme="0"/>
      </right>
      <top style="medium">
        <color theme="0" tint="-0.34998626667073579"/>
      </top>
      <bottom style="medium">
        <color theme="0" tint="-0.34998626667073579"/>
      </bottom>
      <diagonal/>
    </border>
    <border>
      <left style="thick">
        <color theme="0"/>
      </left>
      <right/>
      <top style="thin">
        <color theme="0" tint="-0.34998626667073579"/>
      </top>
      <bottom style="thin">
        <color theme="0" tint="-0.34998626667073579"/>
      </bottom>
      <diagonal/>
    </border>
    <border>
      <left style="thick">
        <color rgb="FFFFFFFF"/>
      </left>
      <right/>
      <top style="thin">
        <color theme="0" tint="-0.34998626667073579"/>
      </top>
      <bottom style="thin">
        <color theme="0" tint="-0.34998626667073579"/>
      </bottom>
      <diagonal/>
    </border>
    <border>
      <left/>
      <right style="thick">
        <color rgb="FFFFFFFF"/>
      </right>
      <top style="thick">
        <color theme="0" tint="-0.34998626667073579"/>
      </top>
      <bottom style="medium">
        <color theme="0" tint="-0.34998626667073579"/>
      </bottom>
      <diagonal/>
    </border>
    <border>
      <left style="thick">
        <color rgb="FFFFFFFF"/>
      </left>
      <right/>
      <top style="thick">
        <color theme="0" tint="-0.34998626667073579"/>
      </top>
      <bottom style="medium">
        <color theme="0" tint="-0.34998626667073579"/>
      </bottom>
      <diagonal/>
    </border>
    <border>
      <left style="thick">
        <color theme="0"/>
      </left>
      <right/>
      <top style="medium">
        <color theme="0" tint="-0.34998626667073579"/>
      </top>
      <bottom style="thin">
        <color theme="0" tint="-0.34998626667073579"/>
      </bottom>
      <diagonal/>
    </border>
    <border>
      <left/>
      <right style="thick">
        <color theme="0"/>
      </right>
      <top style="medium">
        <color theme="0" tint="-0.34998626667073579"/>
      </top>
      <bottom style="thin">
        <color theme="0" tint="-0.34998626667073579"/>
      </bottom>
      <diagonal/>
    </border>
    <border>
      <left style="thick">
        <color theme="0"/>
      </left>
      <right/>
      <top style="thick">
        <color theme="0" tint="-0.34998626667073579"/>
      </top>
      <bottom style="thin">
        <color theme="0" tint="-0.34998626667073579"/>
      </bottom>
      <diagonal/>
    </border>
    <border>
      <left/>
      <right style="thick">
        <color rgb="FFFFFFFF"/>
      </right>
      <top style="thick">
        <color theme="0" tint="-0.34998626667073579"/>
      </top>
      <bottom style="thin">
        <color theme="0" tint="-0.34998626667073579"/>
      </bottom>
      <diagonal/>
    </border>
    <border>
      <left/>
      <right style="thick">
        <color theme="0"/>
      </right>
      <top style="thick">
        <color theme="0" tint="-0.34998626667073579"/>
      </top>
      <bottom style="thin">
        <color theme="0" tint="-0.34998626667073579"/>
      </bottom>
      <diagonal/>
    </border>
    <border>
      <left style="thick">
        <color rgb="FFFFFFFF"/>
      </left>
      <right/>
      <top style="thick">
        <color theme="0" tint="-0.34998626667073579"/>
      </top>
      <bottom style="thin">
        <color theme="0" tint="-0.34998626667073579"/>
      </bottom>
      <diagonal/>
    </border>
    <border>
      <left style="thick">
        <color theme="0"/>
      </left>
      <right/>
      <top style="thin">
        <color theme="0" tint="-0.34998626667073579"/>
      </top>
      <bottom style="thick">
        <color theme="0" tint="-0.34998626667073579"/>
      </bottom>
      <diagonal/>
    </border>
    <border>
      <left/>
      <right style="thick">
        <color rgb="FFFFFFFF"/>
      </right>
      <top style="thin">
        <color theme="0" tint="-0.34998626667073579"/>
      </top>
      <bottom style="thick">
        <color theme="0" tint="-0.34998626667073579"/>
      </bottom>
      <diagonal/>
    </border>
    <border>
      <left/>
      <right style="thick">
        <color theme="0"/>
      </right>
      <top style="thin">
        <color theme="0" tint="-0.34998626667073579"/>
      </top>
      <bottom style="thick">
        <color theme="0" tint="-0.34998626667073579"/>
      </bottom>
      <diagonal/>
    </border>
    <border>
      <left style="thick">
        <color theme="0"/>
      </left>
      <right style="thick">
        <color theme="0"/>
      </right>
      <top/>
      <bottom style="thin">
        <color theme="0" tint="-0.34998626667073579"/>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theme="0" tint="-0.34998626667073579"/>
      </right>
      <top/>
      <bottom/>
      <diagonal/>
    </border>
    <border>
      <left style="thick">
        <color theme="0" tint="-0.34998626667073579"/>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right style="thick">
        <color theme="0" tint="-0.34998626667073579"/>
      </right>
      <top/>
      <bottom style="thick">
        <color rgb="FFBFBFB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medium">
        <color theme="0"/>
      </left>
      <right style="medium">
        <color theme="0"/>
      </right>
      <top style="medium">
        <color theme="0" tint="-0.34998626667073579"/>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medium">
        <color rgb="FFBFBFBF"/>
      </bottom>
      <diagonal/>
    </border>
    <border>
      <left style="thick">
        <color rgb="FFFFFFFF"/>
      </left>
      <right/>
      <top style="thin">
        <color theme="0" tint="-0.34998626667073579"/>
      </top>
      <bottom style="thick">
        <color theme="0" tint="-0.34998626667073579"/>
      </bottom>
      <diagonal/>
    </border>
    <border>
      <left style="thick">
        <color rgb="FFFFFFFF"/>
      </left>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medium">
        <color rgb="FFBFBFBF"/>
      </bottom>
      <diagonal/>
    </border>
    <border>
      <left style="thick">
        <color rgb="FFFFFFFF"/>
      </left>
      <right/>
      <top style="medium">
        <color theme="0" tint="-0.34998626667073579"/>
      </top>
      <bottom style="thick">
        <color theme="0" tint="-0.34998626667073579"/>
      </bottom>
      <diagonal/>
    </border>
    <border>
      <left style="thick">
        <color theme="0"/>
      </left>
      <right/>
      <top style="medium">
        <color theme="0" tint="-0.34998626667073579"/>
      </top>
      <bottom style="thick">
        <color theme="0" tint="-0.34998626667073579"/>
      </bottom>
      <diagonal/>
    </border>
    <border>
      <left style="thick">
        <color rgb="FFFFFFFF"/>
      </left>
      <right/>
      <top/>
      <bottom style="thin">
        <color theme="0" tint="-0.34998626667073579"/>
      </bottom>
      <diagonal/>
    </border>
    <border>
      <left style="thick">
        <color rgb="FFFFFFFF"/>
      </left>
      <right/>
      <top style="thin">
        <color theme="0" tint="-0.34998626667073579"/>
      </top>
      <bottom/>
      <diagonal/>
    </border>
    <border>
      <left style="thick">
        <color rgb="FFFFFFFF"/>
      </left>
      <right style="thick">
        <color rgb="FFFFFFFF"/>
      </right>
      <top/>
      <bottom style="thick">
        <color theme="0" tint="-0.34998626667073579"/>
      </bottom>
      <diagonal/>
    </border>
    <border>
      <left style="thick">
        <color rgb="FFFFFFFF"/>
      </left>
      <right style="thick">
        <color rgb="FFFFFFFF"/>
      </right>
      <top style="thick">
        <color rgb="FFFFFFFF"/>
      </top>
      <bottom style="thick">
        <color rgb="FFFFFFFF"/>
      </bottom>
      <diagonal/>
    </border>
    <border>
      <left style="thick">
        <color rgb="FFFFFFFF"/>
      </left>
      <right/>
      <top/>
      <bottom style="medium">
        <color theme="0" tint="-0.34998626667073579"/>
      </bottom>
      <diagonal/>
    </border>
    <border>
      <left style="thick">
        <color rgb="FFFFFFFF"/>
      </left>
      <right style="thick">
        <color rgb="FFFFFFFF"/>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left>
      <right style="thick">
        <color theme="0"/>
      </right>
      <top/>
      <bottom style="thin">
        <color theme="0" tint="-0.34998626667073579"/>
      </bottom>
      <diagonal/>
    </border>
    <border>
      <left style="medium">
        <color theme="0"/>
      </left>
      <right style="thick">
        <color theme="0"/>
      </right>
      <top/>
      <bottom/>
      <diagonal/>
    </border>
    <border>
      <left/>
      <right/>
      <top style="medium">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top/>
      <bottom style="thin">
        <color theme="0" tint="-0.34998626667073579"/>
      </bottom>
      <diagonal/>
    </border>
    <border>
      <left/>
      <right/>
      <top style="thin">
        <color theme="0" tint="-0.34998626667073579"/>
      </top>
      <bottom/>
      <diagonal/>
    </border>
    <border>
      <left style="thick">
        <color theme="0"/>
      </left>
      <right/>
      <top/>
      <bottom/>
      <diagonal/>
    </border>
    <border>
      <left style="medium">
        <color theme="0" tint="-0.34998626667073579"/>
      </left>
      <right style="medium">
        <color theme="0" tint="-0.34998626667073579"/>
      </right>
      <top/>
      <bottom style="medium">
        <color theme="0" tint="-0.34998626667073579"/>
      </bottom>
      <diagonal/>
    </border>
    <border>
      <left style="medium">
        <color theme="0"/>
      </left>
      <right style="thick">
        <color rgb="FFFFFFFF"/>
      </right>
      <top/>
      <bottom style="medium">
        <color theme="0" tint="-0.34998626667073579"/>
      </bottom>
      <diagonal/>
    </border>
    <border>
      <left style="thick">
        <color theme="0"/>
      </left>
      <right style="medium">
        <color theme="0"/>
      </right>
      <top style="thin">
        <color theme="0" tint="-0.34998626667073579"/>
      </top>
      <bottom style="thin">
        <color theme="0" tint="-0.34998626667073579"/>
      </bottom>
      <diagonal/>
    </border>
    <border>
      <left style="thick">
        <color theme="0"/>
      </left>
      <right style="thick">
        <color rgb="FFFFFFFF"/>
      </right>
      <top/>
      <bottom/>
      <diagonal/>
    </border>
    <border>
      <left style="thick">
        <color theme="0"/>
      </left>
      <right style="medium">
        <color theme="0"/>
      </right>
      <top/>
      <bottom style="thin">
        <color theme="0" tint="-0.34998626667073579"/>
      </bottom>
      <diagonal/>
    </border>
    <border>
      <left style="thick">
        <color theme="0"/>
      </left>
      <right style="medium">
        <color theme="0"/>
      </right>
      <top style="thin">
        <color theme="0" tint="-0.34998626667073579"/>
      </top>
      <bottom/>
      <diagonal/>
    </border>
    <border>
      <left style="thick">
        <color rgb="FFFFFFFF"/>
      </left>
      <right style="thick">
        <color rgb="FFFFFFFF"/>
      </right>
      <top style="thin">
        <color rgb="FFFFFFFF"/>
      </top>
      <bottom style="medium">
        <color theme="0" tint="-0.34998626667073579"/>
      </bottom>
      <diagonal/>
    </border>
    <border>
      <left style="thick">
        <color rgb="FFFFFFFF"/>
      </left>
      <right style="thick">
        <color rgb="FFFFFFFF"/>
      </right>
      <top style="thick">
        <color theme="0" tint="-0.34998626667073579"/>
      </top>
      <bottom style="thin">
        <color rgb="FFB0AEAD"/>
      </bottom>
      <diagonal/>
    </border>
    <border>
      <left/>
      <right style="thick">
        <color theme="0"/>
      </right>
      <top/>
      <bottom style="medium">
        <color theme="0" tint="-0.34998626667073579"/>
      </bottom>
      <diagonal/>
    </border>
    <border>
      <left style="medium">
        <color theme="0"/>
      </left>
      <right style="medium">
        <color theme="0"/>
      </right>
      <top/>
      <bottom style="medium">
        <color rgb="FFBFBFBF"/>
      </bottom>
      <diagonal/>
    </border>
    <border>
      <left style="thick">
        <color rgb="FFFFFFFF"/>
      </left>
      <right style="thick">
        <color rgb="FFFFFFFF"/>
      </right>
      <top style="thick">
        <color rgb="FFFFFFFF"/>
      </top>
      <bottom style="medium">
        <color theme="0" tint="-0.34998626667073579"/>
      </bottom>
      <diagonal/>
    </border>
    <border>
      <left style="thick">
        <color rgb="FFFFFFFF"/>
      </left>
      <right style="thick">
        <color rgb="FFFFFFFF"/>
      </right>
      <top style="thick">
        <color theme="0" tint="-0.34998626667073579"/>
      </top>
      <bottom style="medium">
        <color theme="0" tint="-0.34998626667073579"/>
      </bottom>
      <diagonal/>
    </border>
    <border>
      <left style="thick">
        <color rgb="FFFFFFFF"/>
      </left>
      <right style="thin">
        <color rgb="FFFFFFFF"/>
      </right>
      <top style="thick">
        <color rgb="FFFFFFFF"/>
      </top>
      <bottom style="thick">
        <color theme="0" tint="-0.34998626667073579"/>
      </bottom>
      <diagonal/>
    </border>
    <border>
      <left style="thin">
        <color rgb="FFFFFFFF"/>
      </left>
      <right style="thin">
        <color rgb="FFFFFFFF"/>
      </right>
      <top style="thick">
        <color rgb="FFFFFFFF"/>
      </top>
      <bottom style="thick">
        <color theme="0" tint="-0.34998626667073579"/>
      </bottom>
      <diagonal/>
    </border>
    <border>
      <left style="thin">
        <color rgb="FFFFFFFF"/>
      </left>
      <right style="thick">
        <color rgb="FFFFFFFF"/>
      </right>
      <top style="thick">
        <color rgb="FFFFFFFF"/>
      </top>
      <bottom style="thick">
        <color theme="0" tint="-0.34998626667073579"/>
      </bottom>
      <diagonal/>
    </border>
    <border>
      <left style="thick">
        <color rgb="FFFFFFFF"/>
      </left>
      <right style="thin">
        <color rgb="FFFFFFFF"/>
      </right>
      <top style="thick">
        <color theme="0" tint="-0.34998626667073579"/>
      </top>
      <bottom style="medium">
        <color theme="0" tint="-0.34998626667073579"/>
      </bottom>
      <diagonal/>
    </border>
    <border>
      <left style="thin">
        <color rgb="FFFFFFFF"/>
      </left>
      <right style="thin">
        <color rgb="FFFFFFFF"/>
      </right>
      <top style="thick">
        <color theme="0" tint="-0.34998626667073579"/>
      </top>
      <bottom style="medium">
        <color theme="0" tint="-0.34998626667073579"/>
      </bottom>
      <diagonal/>
    </border>
    <border>
      <left style="thin">
        <color rgb="FFFFFFFF"/>
      </left>
      <right style="thick">
        <color rgb="FFFFFFFF"/>
      </right>
      <top style="thick">
        <color theme="0" tint="-0.34998626667073579"/>
      </top>
      <bottom style="medium">
        <color theme="0" tint="-0.34998626667073579"/>
      </bottom>
      <diagonal/>
    </border>
    <border>
      <left style="thick">
        <color rgb="FFFFFFFF"/>
      </left>
      <right style="thin">
        <color rgb="FFFFFFFF"/>
      </right>
      <top style="medium">
        <color theme="0" tint="-0.34998626667073579"/>
      </top>
      <bottom style="thin">
        <color theme="0" tint="-0.34998626667073579"/>
      </bottom>
      <diagonal/>
    </border>
    <border>
      <left style="thin">
        <color rgb="FFFFFFFF"/>
      </left>
      <right style="thin">
        <color rgb="FFFFFFFF"/>
      </right>
      <top style="medium">
        <color theme="0" tint="-0.34998626667073579"/>
      </top>
      <bottom style="thin">
        <color theme="0" tint="-0.34998626667073579"/>
      </bottom>
      <diagonal/>
    </border>
    <border>
      <left style="thin">
        <color rgb="FFFFFFFF"/>
      </left>
      <right style="thick">
        <color rgb="FFFFFFFF"/>
      </right>
      <top style="medium">
        <color theme="0" tint="-0.34998626667073579"/>
      </top>
      <bottom style="thin">
        <color theme="0" tint="-0.34998626667073579"/>
      </bottom>
      <diagonal/>
    </border>
    <border>
      <left style="thick">
        <color rgb="FFFFFFFF"/>
      </left>
      <right style="thin">
        <color rgb="FFFFFFFF"/>
      </right>
      <top style="thin">
        <color theme="0" tint="-0.34998626667073579"/>
      </top>
      <bottom style="thin">
        <color theme="0" tint="-0.34998626667073579"/>
      </bottom>
      <diagonal/>
    </border>
    <border>
      <left style="thin">
        <color rgb="FFFFFFFF"/>
      </left>
      <right style="thin">
        <color rgb="FFFFFFFF"/>
      </right>
      <top style="thin">
        <color theme="0" tint="-0.34998626667073579"/>
      </top>
      <bottom style="thin">
        <color theme="0" tint="-0.34998626667073579"/>
      </bottom>
      <diagonal/>
    </border>
    <border>
      <left style="thin">
        <color rgb="FFFFFFFF"/>
      </left>
      <right style="thick">
        <color rgb="FFFFFFFF"/>
      </right>
      <top style="thin">
        <color theme="0" tint="-0.34998626667073579"/>
      </top>
      <bottom style="thin">
        <color theme="0" tint="-0.34998626667073579"/>
      </bottom>
      <diagonal/>
    </border>
    <border>
      <left style="thick">
        <color rgb="FFFFFFFF"/>
      </left>
      <right style="thin">
        <color rgb="FFFFFFFF"/>
      </right>
      <top style="thin">
        <color theme="0" tint="-0.34998626667073579"/>
      </top>
      <bottom style="medium">
        <color theme="0" tint="-0.34998626667073579"/>
      </bottom>
      <diagonal/>
    </border>
    <border>
      <left style="thin">
        <color rgb="FFFFFFFF"/>
      </left>
      <right style="thin">
        <color rgb="FFFFFFFF"/>
      </right>
      <top style="thin">
        <color theme="0" tint="-0.34998626667073579"/>
      </top>
      <bottom style="medium">
        <color theme="0" tint="-0.34998626667073579"/>
      </bottom>
      <diagonal/>
    </border>
    <border>
      <left style="thin">
        <color rgb="FFFFFFFF"/>
      </left>
      <right style="thick">
        <color rgb="FFFFFFFF"/>
      </right>
      <top style="thin">
        <color theme="0" tint="-0.34998626667073579"/>
      </top>
      <bottom style="medium">
        <color theme="0" tint="-0.34998626667073579"/>
      </bottom>
      <diagonal/>
    </border>
    <border>
      <left style="thick">
        <color rgb="FFFFFFFF"/>
      </left>
      <right style="thin">
        <color rgb="FFFFFFFF"/>
      </right>
      <top style="medium">
        <color theme="0" tint="-0.34998626667073579"/>
      </top>
      <bottom style="medium">
        <color theme="0" tint="-0.34998626667073579"/>
      </bottom>
      <diagonal/>
    </border>
    <border>
      <left style="thin">
        <color rgb="FFFFFFFF"/>
      </left>
      <right style="thin">
        <color rgb="FFFFFFFF"/>
      </right>
      <top style="medium">
        <color theme="0" tint="-0.34998626667073579"/>
      </top>
      <bottom style="medium">
        <color theme="0" tint="-0.34998626667073579"/>
      </bottom>
      <diagonal/>
    </border>
    <border>
      <left style="thin">
        <color rgb="FFFFFFFF"/>
      </left>
      <right style="thick">
        <color rgb="FFFFFFFF"/>
      </right>
      <top style="medium">
        <color theme="0" tint="-0.34998626667073579"/>
      </top>
      <bottom style="medium">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rgb="FFFFFFFF"/>
      </right>
      <top style="thick">
        <color rgb="FFFFFFFF"/>
      </top>
      <bottom style="thick">
        <color theme="0" tint="-0.34998626667073579"/>
      </bottom>
      <diagonal/>
    </border>
    <border>
      <left/>
      <right style="thin">
        <color rgb="FFFFFFFF"/>
      </right>
      <top style="thick">
        <color theme="0" tint="-0.34998626667073579"/>
      </top>
      <bottom style="medium">
        <color theme="0" tint="-0.34998626667073579"/>
      </bottom>
      <diagonal/>
    </border>
    <border>
      <left/>
      <right style="thin">
        <color rgb="FFFFFFFF"/>
      </right>
      <top style="medium">
        <color theme="0" tint="-0.34998626667073579"/>
      </top>
      <bottom style="thin">
        <color theme="0" tint="-0.34998626667073579"/>
      </bottom>
      <diagonal/>
    </border>
    <border>
      <left/>
      <right style="thin">
        <color rgb="FFFFFFFF"/>
      </right>
      <top style="thin">
        <color theme="0" tint="-0.34998626667073579"/>
      </top>
      <bottom style="thin">
        <color theme="0" tint="-0.34998626667073579"/>
      </bottom>
      <diagonal/>
    </border>
    <border>
      <left/>
      <right style="thin">
        <color rgb="FFFFFFFF"/>
      </right>
      <top style="thin">
        <color theme="0" tint="-0.34998626667073579"/>
      </top>
      <bottom style="medium">
        <color theme="0" tint="-0.34998626667073579"/>
      </bottom>
      <diagonal/>
    </border>
    <border>
      <left/>
      <right style="thick">
        <color rgb="FFFFFFFF"/>
      </right>
      <top style="thick">
        <color rgb="FFFFFFFF"/>
      </top>
      <bottom style="medium">
        <color theme="0" tint="-0.34998626667073579"/>
      </bottom>
      <diagonal/>
    </border>
    <border>
      <left/>
      <right/>
      <top/>
      <bottom style="medium">
        <color rgb="FF000000"/>
      </bottom>
      <diagonal/>
    </border>
    <border>
      <left style="medium">
        <color theme="0"/>
      </left>
      <right style="medium">
        <color theme="0"/>
      </right>
      <top/>
      <bottom style="medium">
        <color rgb="FF000000"/>
      </bottom>
      <diagonal/>
    </border>
    <border>
      <left/>
      <right/>
      <top style="medium">
        <color rgb="FF000000"/>
      </top>
      <bottom style="medium">
        <color rgb="FF000000"/>
      </bottom>
      <diagonal/>
    </border>
    <border>
      <left style="medium">
        <color theme="0"/>
      </left>
      <right style="medium">
        <color theme="0"/>
      </right>
      <top style="medium">
        <color rgb="FF000000"/>
      </top>
      <bottom style="medium">
        <color rgb="FF000000"/>
      </bottom>
      <diagonal/>
    </border>
    <border>
      <left/>
      <right style="thick">
        <color rgb="FFFFFFFF"/>
      </right>
      <top style="medium">
        <color rgb="FFBFBFBF"/>
      </top>
      <bottom style="thin">
        <color theme="0" tint="-0.34998626667073579"/>
      </bottom>
      <diagonal/>
    </border>
    <border>
      <left/>
      <right/>
      <top/>
      <bottom style="thick">
        <color theme="0" tint="-0.499984740745262"/>
      </bottom>
      <diagonal/>
    </border>
    <border>
      <left style="thick">
        <color rgb="FFFFFFFF"/>
      </left>
      <right style="thick">
        <color rgb="FFFFFFFF"/>
      </right>
      <top style="thick">
        <color rgb="FFFFFFFF"/>
      </top>
      <bottom style="thick">
        <color theme="0" tint="-0.499984740745262"/>
      </bottom>
      <diagonal/>
    </border>
    <border>
      <left/>
      <right/>
      <top style="thin">
        <color rgb="FF331E38"/>
      </top>
      <bottom/>
      <diagonal/>
    </border>
    <border>
      <left/>
      <right/>
      <top style="thin">
        <color rgb="FFBFBFBF"/>
      </top>
      <bottom style="thin">
        <color rgb="FFBFBFBF"/>
      </bottom>
      <diagonal/>
    </border>
    <border>
      <left/>
      <right/>
      <top style="thin">
        <color rgb="FFBFBFBF"/>
      </top>
      <bottom style="thick">
        <color theme="0" tint="-0.34998626667073579"/>
      </bottom>
      <diagonal/>
    </border>
    <border>
      <left style="thick">
        <color theme="0"/>
      </left>
      <right style="thick">
        <color theme="0"/>
      </right>
      <top style="thick">
        <color rgb="FFFFFFFF"/>
      </top>
      <bottom style="thick">
        <color theme="0" tint="-0.34998626667073579"/>
      </bottom>
      <diagonal/>
    </border>
    <border>
      <left style="thick">
        <color theme="0"/>
      </left>
      <right style="thick">
        <color theme="0"/>
      </right>
      <top style="thin">
        <color rgb="FF331E38"/>
      </top>
      <bottom/>
      <diagonal/>
    </border>
    <border>
      <left style="thick">
        <color theme="0"/>
      </left>
      <right style="thick">
        <color theme="0"/>
      </right>
      <top style="thin">
        <color rgb="FFBFBFBF"/>
      </top>
      <bottom style="thin">
        <color rgb="FFBFBFBF"/>
      </bottom>
      <diagonal/>
    </border>
    <border>
      <left style="thick">
        <color theme="0"/>
      </left>
      <right style="thick">
        <color theme="0"/>
      </right>
      <top style="thin">
        <color rgb="FFBFBFBF"/>
      </top>
      <bottom style="thick">
        <color theme="0" tint="-0.34998626667073579"/>
      </bottom>
      <diagonal/>
    </border>
    <border>
      <left style="thick">
        <color rgb="FFFFFFFF"/>
      </left>
      <right style="thick">
        <color rgb="FFFFFFFF"/>
      </right>
      <top style="medium">
        <color rgb="FFFFFFFF"/>
      </top>
      <bottom style="thick">
        <color rgb="FFFFFFFF"/>
      </bottom>
      <diagonal/>
    </border>
    <border>
      <left style="thick">
        <color rgb="FFFFFFFF"/>
      </left>
      <right style="medium">
        <color rgb="FFFFFFFF"/>
      </right>
      <top style="medium">
        <color rgb="FFFFFFFF"/>
      </top>
      <bottom style="thick">
        <color rgb="FFFFFFFF"/>
      </bottom>
      <diagonal/>
    </border>
  </borders>
  <cellStyleXfs count="21">
    <xf numFmtId="0" fontId="0" fillId="0" borderId="0"/>
    <xf numFmtId="43" fontId="5" fillId="0" borderId="0" applyFont="0" applyFill="0" applyBorder="0" applyAlignment="0" applyProtection="0"/>
    <xf numFmtId="0" fontId="4" fillId="0" borderId="0"/>
    <xf numFmtId="9" fontId="6" fillId="0" borderId="0" applyFon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5" fillId="0" borderId="0"/>
    <xf numFmtId="0" fontId="5" fillId="0" borderId="0"/>
    <xf numFmtId="0" fontId="3" fillId="0" borderId="0"/>
    <xf numFmtId="9" fontId="3" fillId="0" borderId="0" applyFont="0" applyFill="0" applyBorder="0" applyAlignment="0" applyProtection="0"/>
    <xf numFmtId="0" fontId="5" fillId="0" borderId="0"/>
    <xf numFmtId="0" fontId="3" fillId="0" borderId="0"/>
    <xf numFmtId="43"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43" fontId="5" fillId="0" borderId="0" applyFont="0" applyFill="0" applyBorder="0" applyAlignment="0" applyProtection="0"/>
    <xf numFmtId="0" fontId="2" fillId="0" borderId="0"/>
    <xf numFmtId="9" fontId="5" fillId="0" borderId="0" applyFont="0" applyFill="0" applyBorder="0" applyAlignment="0" applyProtection="0"/>
    <xf numFmtId="0" fontId="5" fillId="0" borderId="0"/>
  </cellStyleXfs>
  <cellXfs count="1263">
    <xf numFmtId="0" fontId="0" fillId="0" borderId="0" xfId="0"/>
    <xf numFmtId="0" fontId="9" fillId="0" borderId="0" xfId="0" applyFont="1"/>
    <xf numFmtId="0" fontId="10" fillId="0" borderId="0" xfId="0" applyFont="1"/>
    <xf numFmtId="0" fontId="10" fillId="0" borderId="0" xfId="0" applyFont="1" applyAlignment="1">
      <alignment horizontal="center"/>
    </xf>
    <xf numFmtId="0" fontId="12" fillId="0" borderId="0" xfId="0" applyFont="1" applyAlignment="1">
      <alignment horizontal="center" vertical="center"/>
    </xf>
    <xf numFmtId="0" fontId="10" fillId="7" borderId="0" xfId="0" applyFont="1" applyFill="1"/>
    <xf numFmtId="0" fontId="10" fillId="7" borderId="149" xfId="0" applyFont="1" applyFill="1" applyBorder="1"/>
    <xf numFmtId="0" fontId="10" fillId="7" borderId="25" xfId="0" applyFont="1" applyFill="1" applyBorder="1"/>
    <xf numFmtId="0" fontId="10" fillId="0" borderId="25" xfId="0" applyFont="1" applyBorder="1"/>
    <xf numFmtId="0" fontId="16" fillId="2" borderId="2" xfId="0" applyFont="1" applyFill="1" applyBorder="1" applyAlignment="1">
      <alignment horizontal="left" vertical="center" wrapText="1" indent="1" readingOrder="1"/>
    </xf>
    <xf numFmtId="0" fontId="10" fillId="7" borderId="0" xfId="0" applyFont="1" applyFill="1" applyAlignment="1">
      <alignment horizontal="center" readingOrder="1"/>
    </xf>
    <xf numFmtId="0" fontId="10" fillId="7" borderId="25" xfId="0" applyFont="1" applyFill="1" applyBorder="1" applyAlignment="1">
      <alignment horizontal="center" readingOrder="1"/>
    </xf>
    <xf numFmtId="175" fontId="10" fillId="7" borderId="25" xfId="0" applyNumberFormat="1" applyFont="1" applyFill="1" applyBorder="1" applyAlignment="1">
      <alignment horizontal="center" readingOrder="1"/>
    </xf>
    <xf numFmtId="0" fontId="10" fillId="0" borderId="57" xfId="0" applyFont="1" applyBorder="1"/>
    <xf numFmtId="0" fontId="10" fillId="0" borderId="55" xfId="0" applyFont="1" applyBorder="1"/>
    <xf numFmtId="0" fontId="10" fillId="0" borderId="56" xfId="0" applyFont="1" applyBorder="1"/>
    <xf numFmtId="0" fontId="14" fillId="0" borderId="0" xfId="0" applyFont="1"/>
    <xf numFmtId="0" fontId="16" fillId="0" borderId="2" xfId="0" applyFont="1" applyBorder="1" applyAlignment="1">
      <alignment horizontal="left" vertical="center" wrapText="1" indent="1" readingOrder="1"/>
    </xf>
    <xf numFmtId="0" fontId="19" fillId="0" borderId="0" xfId="0" applyFont="1" applyAlignment="1">
      <alignment horizontal="left" indent="1"/>
    </xf>
    <xf numFmtId="0" fontId="13" fillId="9" borderId="1" xfId="0" applyFont="1" applyFill="1" applyBorder="1" applyAlignment="1">
      <alignment horizontal="center" vertical="center" wrapText="1" readingOrder="1"/>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24" fillId="0" borderId="0" xfId="0" applyFont="1" applyAlignment="1">
      <alignment vertical="center"/>
    </xf>
    <xf numFmtId="0" fontId="10" fillId="0" borderId="0" xfId="0" applyFont="1" applyAlignment="1">
      <alignment horizontal="center" vertical="center"/>
    </xf>
    <xf numFmtId="0" fontId="25" fillId="0" borderId="0" xfId="0" applyFont="1" applyAlignment="1">
      <alignment vertical="center"/>
    </xf>
    <xf numFmtId="165" fontId="25" fillId="0" borderId="10" xfId="0" applyNumberFormat="1" applyFont="1" applyBorder="1" applyAlignment="1">
      <alignment horizontal="center" vertical="center" wrapText="1"/>
    </xf>
    <xf numFmtId="165" fontId="25" fillId="0" borderId="77" xfId="0" applyNumberFormat="1" applyFont="1" applyBorder="1" applyAlignment="1">
      <alignment horizontal="center" vertical="center" wrapText="1"/>
    </xf>
    <xf numFmtId="165" fontId="25" fillId="0" borderId="11" xfId="0" applyNumberFormat="1" applyFont="1" applyBorder="1" applyAlignment="1">
      <alignment horizontal="center" vertical="center" wrapText="1"/>
    </xf>
    <xf numFmtId="165" fontId="25" fillId="0" borderId="51" xfId="0" applyNumberFormat="1" applyFont="1" applyBorder="1" applyAlignment="1">
      <alignment horizontal="center" vertical="center" wrapText="1"/>
    </xf>
    <xf numFmtId="0" fontId="12" fillId="0" borderId="0" xfId="0" applyFont="1" applyAlignment="1">
      <alignment vertical="center"/>
    </xf>
    <xf numFmtId="0" fontId="24" fillId="0" borderId="0" xfId="0" applyFont="1"/>
    <xf numFmtId="0" fontId="10" fillId="0" borderId="0" xfId="0" applyFont="1" applyAlignment="1">
      <alignment vertical="center" textRotation="90"/>
    </xf>
    <xf numFmtId="0" fontId="30" fillId="0" borderId="0" xfId="0" applyFont="1" applyAlignment="1">
      <alignment horizontal="left" vertical="center"/>
    </xf>
    <xf numFmtId="0" fontId="27" fillId="0" borderId="4" xfId="0" applyFont="1" applyBorder="1" applyAlignment="1">
      <alignment horizontal="left" vertical="center" wrapText="1" readingOrder="1"/>
    </xf>
    <xf numFmtId="0" fontId="21" fillId="0" borderId="7" xfId="0" applyFont="1" applyBorder="1" applyAlignment="1">
      <alignment horizontal="left" vertical="center" wrapText="1" readingOrder="1"/>
    </xf>
    <xf numFmtId="165" fontId="21" fillId="0" borderId="10" xfId="0" applyNumberFormat="1" applyFont="1" applyBorder="1" applyAlignment="1">
      <alignment horizontal="center" vertical="center" wrapText="1" readingOrder="1"/>
    </xf>
    <xf numFmtId="165" fontId="21" fillId="0" borderId="11" xfId="0" applyNumberFormat="1" applyFont="1" applyBorder="1" applyAlignment="1">
      <alignment horizontal="center" vertical="center" wrapText="1" readingOrder="1"/>
    </xf>
    <xf numFmtId="165" fontId="21" fillId="0" borderId="12" xfId="0" applyNumberFormat="1" applyFont="1" applyBorder="1" applyAlignment="1">
      <alignment horizontal="center" vertical="center" wrapText="1" readingOrder="1"/>
    </xf>
    <xf numFmtId="0" fontId="23" fillId="0" borderId="5" xfId="0" applyFont="1" applyBorder="1" applyAlignment="1">
      <alignment horizontal="left" vertical="center" wrapText="1" readingOrder="1"/>
    </xf>
    <xf numFmtId="165" fontId="23" fillId="3" borderId="13" xfId="0" applyNumberFormat="1" applyFont="1" applyFill="1" applyBorder="1" applyAlignment="1">
      <alignment horizontal="center" vertical="center" wrapText="1" readingOrder="1"/>
    </xf>
    <xf numFmtId="0" fontId="21" fillId="0" borderId="6" xfId="0" applyFont="1" applyBorder="1" applyAlignment="1">
      <alignment horizontal="left" vertical="center" wrapText="1" readingOrder="1"/>
    </xf>
    <xf numFmtId="0" fontId="21" fillId="0" borderId="8" xfId="0" applyFont="1" applyBorder="1" applyAlignment="1">
      <alignment horizontal="left" vertical="center" wrapText="1" readingOrder="1"/>
    </xf>
    <xf numFmtId="0" fontId="12" fillId="0" borderId="0" xfId="0" applyFont="1"/>
    <xf numFmtId="166" fontId="23" fillId="3" borderId="13" xfId="0" applyNumberFormat="1" applyFont="1" applyFill="1" applyBorder="1" applyAlignment="1">
      <alignment horizontal="center" vertical="center" wrapText="1" readingOrder="1"/>
    </xf>
    <xf numFmtId="0" fontId="12" fillId="0" borderId="0" xfId="0" applyFont="1" applyAlignment="1">
      <alignment horizontal="center"/>
    </xf>
    <xf numFmtId="0" fontId="13" fillId="9" borderId="60" xfId="0" applyFont="1" applyFill="1" applyBorder="1" applyAlignment="1">
      <alignment horizontal="center" vertical="center" wrapText="1" readingOrder="1"/>
    </xf>
    <xf numFmtId="0" fontId="28" fillId="0" borderId="0" xfId="0" applyFont="1"/>
    <xf numFmtId="0" fontId="23" fillId="0" borderId="0" xfId="0" applyFont="1" applyAlignment="1">
      <alignment horizontal="left" vertical="center" wrapText="1" readingOrder="1"/>
    </xf>
    <xf numFmtId="165" fontId="23" fillId="0" borderId="0" xfId="0" applyNumberFormat="1" applyFont="1" applyAlignment="1">
      <alignment horizontal="center" vertical="center" wrapText="1" readingOrder="1"/>
    </xf>
    <xf numFmtId="0" fontId="17" fillId="0" borderId="0" xfId="0" applyFont="1" applyAlignment="1">
      <alignment horizontal="center" vertical="center"/>
    </xf>
    <xf numFmtId="0" fontId="10" fillId="7" borderId="0" xfId="0" applyFont="1" applyFill="1" applyAlignment="1">
      <alignment vertical="center"/>
    </xf>
    <xf numFmtId="0" fontId="10" fillId="7" borderId="35" xfId="0" applyFont="1" applyFill="1" applyBorder="1"/>
    <xf numFmtId="0" fontId="18" fillId="0" borderId="0" xfId="0" applyFont="1" applyAlignment="1">
      <alignment vertical="center"/>
    </xf>
    <xf numFmtId="0" fontId="13" fillId="9" borderId="60" xfId="0" quotePrefix="1" applyFont="1" applyFill="1" applyBorder="1" applyAlignment="1">
      <alignment horizontal="center" vertical="center" wrapText="1" readingOrder="1"/>
    </xf>
    <xf numFmtId="0" fontId="25" fillId="2" borderId="72" xfId="0" applyFont="1" applyFill="1" applyBorder="1" applyAlignment="1">
      <alignment horizontal="left" vertical="center" wrapText="1" indent="1" readingOrder="1"/>
    </xf>
    <xf numFmtId="166" fontId="25" fillId="5" borderId="72" xfId="0" applyNumberFormat="1" applyFont="1" applyFill="1" applyBorder="1" applyAlignment="1">
      <alignment horizontal="center" vertical="center" wrapText="1" readingOrder="1"/>
    </xf>
    <xf numFmtId="0" fontId="25" fillId="2" borderId="71" xfId="0" applyFont="1" applyFill="1" applyBorder="1" applyAlignment="1">
      <alignment horizontal="left" vertical="center" wrapText="1" indent="1" readingOrder="1"/>
    </xf>
    <xf numFmtId="166" fontId="25" fillId="2" borderId="71" xfId="0" applyNumberFormat="1" applyFont="1" applyFill="1" applyBorder="1" applyAlignment="1">
      <alignment horizontal="center" vertical="center" wrapText="1" readingOrder="1"/>
    </xf>
    <xf numFmtId="0" fontId="19" fillId="0" borderId="0" xfId="0" applyFont="1" applyAlignment="1">
      <alignment horizontal="left" vertical="center"/>
    </xf>
    <xf numFmtId="0" fontId="25" fillId="0" borderId="0" xfId="0" applyFont="1"/>
    <xf numFmtId="166" fontId="21" fillId="0" borderId="10" xfId="0" applyNumberFormat="1" applyFont="1" applyBorder="1" applyAlignment="1">
      <alignment horizontal="center" vertical="center" wrapText="1" readingOrder="1"/>
    </xf>
    <xf numFmtId="166" fontId="21" fillId="0" borderId="11" xfId="0" applyNumberFormat="1" applyFont="1" applyBorder="1" applyAlignment="1">
      <alignment horizontal="center" vertical="center" wrapText="1" readingOrder="1"/>
    </xf>
    <xf numFmtId="166" fontId="21" fillId="0" borderId="12" xfId="0" applyNumberFormat="1" applyFont="1" applyBorder="1" applyAlignment="1">
      <alignment horizontal="center" vertical="center" wrapText="1" readingOrder="1"/>
    </xf>
    <xf numFmtId="0" fontId="15" fillId="2" borderId="2" xfId="0" applyFont="1" applyFill="1" applyBorder="1" applyAlignment="1">
      <alignment horizontal="left" vertical="center" wrapText="1" indent="1" readingOrder="1"/>
    </xf>
    <xf numFmtId="164" fontId="15" fillId="2" borderId="2" xfId="0" applyNumberFormat="1" applyFont="1" applyFill="1" applyBorder="1" applyAlignment="1">
      <alignment horizontal="center" vertical="center" wrapText="1" readingOrder="1"/>
    </xf>
    <xf numFmtId="166" fontId="16" fillId="5" borderId="2" xfId="0" applyNumberFormat="1" applyFont="1" applyFill="1" applyBorder="1" applyAlignment="1">
      <alignment horizontal="center" vertical="center" wrapText="1" readingOrder="1"/>
    </xf>
    <xf numFmtId="164" fontId="16" fillId="5" borderId="2" xfId="0" applyNumberFormat="1" applyFont="1" applyFill="1" applyBorder="1" applyAlignment="1">
      <alignment horizontal="center" vertical="center" wrapText="1" readingOrder="1"/>
    </xf>
    <xf numFmtId="166" fontId="16" fillId="2" borderId="2" xfId="0" applyNumberFormat="1" applyFont="1" applyFill="1" applyBorder="1" applyAlignment="1">
      <alignment horizontal="center" vertical="center" wrapText="1" readingOrder="1"/>
    </xf>
    <xf numFmtId="167" fontId="10" fillId="0" borderId="0" xfId="0" applyNumberFormat="1" applyFont="1"/>
    <xf numFmtId="0" fontId="20" fillId="0" borderId="0" xfId="0" applyFont="1"/>
    <xf numFmtId="166" fontId="10" fillId="0" borderId="0" xfId="0" applyNumberFormat="1" applyFont="1"/>
    <xf numFmtId="0" fontId="35" fillId="0" borderId="0" xfId="0" applyFont="1"/>
    <xf numFmtId="0" fontId="25" fillId="7" borderId="81" xfId="0" applyFont="1" applyFill="1" applyBorder="1"/>
    <xf numFmtId="0" fontId="34" fillId="0" borderId="0" xfId="0" applyFont="1" applyAlignment="1">
      <alignment vertical="center"/>
    </xf>
    <xf numFmtId="0" fontId="34" fillId="0" borderId="0" xfId="0" applyFont="1"/>
    <xf numFmtId="0" fontId="25" fillId="2" borderId="68" xfId="0" applyFont="1" applyFill="1" applyBorder="1" applyAlignment="1">
      <alignment horizontal="left" vertical="center" wrapText="1" indent="1" readingOrder="1"/>
    </xf>
    <xf numFmtId="0" fontId="20" fillId="0" borderId="105" xfId="0" applyFont="1" applyBorder="1"/>
    <xf numFmtId="164" fontId="10" fillId="0" borderId="0" xfId="0" applyNumberFormat="1" applyFont="1"/>
    <xf numFmtId="166" fontId="23" fillId="0" borderId="0" xfId="0" applyNumberFormat="1" applyFont="1" applyAlignment="1">
      <alignment horizontal="center" vertical="center" wrapText="1" readingOrder="1"/>
    </xf>
    <xf numFmtId="0" fontId="15" fillId="0" borderId="4" xfId="0" applyFont="1" applyBorder="1" applyAlignment="1">
      <alignment horizontal="left" vertical="center" wrapText="1" readingOrder="1"/>
    </xf>
    <xf numFmtId="0" fontId="21" fillId="0" borderId="17" xfId="0" applyFont="1" applyBorder="1" applyAlignment="1">
      <alignment horizontal="left" vertical="center" wrapText="1" readingOrder="1"/>
    </xf>
    <xf numFmtId="0" fontId="21" fillId="4" borderId="17" xfId="0" applyFont="1" applyFill="1" applyBorder="1" applyAlignment="1">
      <alignment horizontal="left" vertical="center" wrapText="1" readingOrder="1"/>
    </xf>
    <xf numFmtId="165" fontId="21" fillId="4" borderId="16" xfId="0" applyNumberFormat="1" applyFont="1" applyFill="1" applyBorder="1" applyAlignment="1">
      <alignment horizontal="center" vertical="center" wrapText="1" readingOrder="1"/>
    </xf>
    <xf numFmtId="165" fontId="16" fillId="2" borderId="2" xfId="0" applyNumberFormat="1" applyFont="1" applyFill="1" applyBorder="1" applyAlignment="1">
      <alignment horizontal="center" vertical="center" wrapText="1" readingOrder="1"/>
    </xf>
    <xf numFmtId="165" fontId="16" fillId="0" borderId="2" xfId="0" applyNumberFormat="1" applyFont="1" applyBorder="1" applyAlignment="1">
      <alignment horizontal="center" vertical="center" wrapText="1" readingOrder="1"/>
    </xf>
    <xf numFmtId="165" fontId="15" fillId="2" borderId="2" xfId="0" applyNumberFormat="1" applyFont="1" applyFill="1" applyBorder="1" applyAlignment="1">
      <alignment horizontal="center" vertical="center" wrapText="1" readingOrder="1"/>
    </xf>
    <xf numFmtId="165" fontId="10" fillId="0" borderId="0" xfId="0" applyNumberFormat="1" applyFont="1"/>
    <xf numFmtId="9" fontId="16" fillId="2" borderId="2" xfId="0" applyNumberFormat="1" applyFont="1" applyFill="1" applyBorder="1" applyAlignment="1">
      <alignment horizontal="center" vertical="center" wrapText="1" readingOrder="1"/>
    </xf>
    <xf numFmtId="0" fontId="34" fillId="7" borderId="86" xfId="0" applyFont="1" applyFill="1" applyBorder="1" applyAlignment="1">
      <alignment horizontal="center" vertical="center"/>
    </xf>
    <xf numFmtId="0" fontId="34" fillId="7" borderId="87" xfId="0" applyFont="1" applyFill="1" applyBorder="1" applyAlignment="1">
      <alignment horizontal="center" vertical="center"/>
    </xf>
    <xf numFmtId="0" fontId="34" fillId="7" borderId="130" xfId="0" applyFont="1" applyFill="1" applyBorder="1" applyAlignment="1">
      <alignment horizontal="center" vertical="center"/>
    </xf>
    <xf numFmtId="0" fontId="34" fillId="7" borderId="131" xfId="0" applyFont="1" applyFill="1" applyBorder="1" applyAlignment="1">
      <alignment horizontal="center" vertical="center"/>
    </xf>
    <xf numFmtId="0" fontId="10" fillId="0" borderId="0" xfId="0" applyFont="1" applyAlignment="1">
      <alignment horizontal="left" wrapText="1" indent="1"/>
    </xf>
    <xf numFmtId="0" fontId="10" fillId="0" borderId="0" xfId="0" applyFont="1" applyAlignment="1">
      <alignment horizontal="center" wrapText="1"/>
    </xf>
    <xf numFmtId="168" fontId="25" fillId="0" borderId="24" xfId="1" applyNumberFormat="1" applyFont="1" applyFill="1" applyBorder="1" applyAlignment="1">
      <alignment horizontal="left" vertical="center"/>
    </xf>
    <xf numFmtId="168" fontId="25" fillId="0" borderId="24" xfId="1" applyNumberFormat="1" applyFont="1" applyFill="1" applyBorder="1" applyAlignment="1">
      <alignment horizontal="left" vertical="center" indent="1"/>
    </xf>
    <xf numFmtId="0" fontId="26" fillId="0" borderId="0" xfId="0" applyFont="1"/>
    <xf numFmtId="9" fontId="10" fillId="0" borderId="0" xfId="3" applyFont="1"/>
    <xf numFmtId="3" fontId="25" fillId="0" borderId="81" xfId="0" applyNumberFormat="1" applyFont="1" applyBorder="1" applyAlignment="1">
      <alignment horizontal="center" vertical="center" wrapText="1"/>
    </xf>
    <xf numFmtId="3" fontId="25" fillId="0" borderId="93" xfId="0" applyNumberFormat="1" applyFont="1" applyBorder="1" applyAlignment="1">
      <alignment horizontal="center" vertical="center" wrapText="1"/>
    </xf>
    <xf numFmtId="3" fontId="25" fillId="0" borderId="138" xfId="0" applyNumberFormat="1" applyFont="1" applyBorder="1" applyAlignment="1">
      <alignment horizontal="center" vertical="center" wrapText="1"/>
    </xf>
    <xf numFmtId="0" fontId="25" fillId="0" borderId="81" xfId="0" applyFont="1" applyBorder="1" applyAlignment="1">
      <alignment horizontal="center" vertical="center"/>
    </xf>
    <xf numFmtId="0" fontId="25" fillId="0" borderId="81" xfId="0" applyFont="1" applyBorder="1" applyAlignment="1">
      <alignment horizontal="center" vertical="center" wrapText="1"/>
    </xf>
    <xf numFmtId="3" fontId="25" fillId="0" borderId="148" xfId="0" applyNumberFormat="1" applyFont="1" applyBorder="1" applyAlignment="1">
      <alignment horizontal="center" vertical="center" wrapText="1"/>
    </xf>
    <xf numFmtId="9" fontId="12" fillId="0" borderId="0" xfId="0" applyNumberFormat="1" applyFont="1" applyAlignment="1">
      <alignment horizontal="center" vertical="center"/>
    </xf>
    <xf numFmtId="9" fontId="12" fillId="0" borderId="0" xfId="0" applyNumberFormat="1" applyFont="1" applyAlignment="1">
      <alignment horizontal="center" vertical="center" wrapText="1"/>
    </xf>
    <xf numFmtId="0" fontId="25" fillId="0" borderId="93" xfId="0" applyFont="1" applyBorder="1" applyAlignment="1">
      <alignment horizontal="center" vertical="center"/>
    </xf>
    <xf numFmtId="0" fontId="25" fillId="0" borderId="93" xfId="0" applyFont="1" applyBorder="1" applyAlignment="1">
      <alignment horizontal="center" vertical="center" wrapText="1"/>
    </xf>
    <xf numFmtId="0" fontId="25" fillId="0" borderId="138" xfId="0" applyFont="1" applyBorder="1" applyAlignment="1">
      <alignment horizontal="center" vertical="center"/>
    </xf>
    <xf numFmtId="0" fontId="25" fillId="0" borderId="138" xfId="0" applyFont="1" applyBorder="1" applyAlignment="1">
      <alignment horizontal="center" vertical="center" wrapText="1"/>
    </xf>
    <xf numFmtId="0" fontId="23" fillId="0" borderId="25" xfId="0" applyFont="1" applyBorder="1" applyAlignment="1">
      <alignment horizontal="left" vertical="center" wrapText="1" readingOrder="1"/>
    </xf>
    <xf numFmtId="0" fontId="21" fillId="0" borderId="25" xfId="0" applyFont="1" applyBorder="1" applyAlignment="1">
      <alignment horizontal="left" vertical="center" wrapText="1" readingOrder="1"/>
    </xf>
    <xf numFmtId="0" fontId="23" fillId="0" borderId="14" xfId="0" applyFont="1" applyBorder="1" applyAlignment="1">
      <alignment horizontal="left" vertical="center" wrapText="1" readingOrder="1"/>
    </xf>
    <xf numFmtId="165" fontId="23" fillId="0" borderId="15" xfId="0" applyNumberFormat="1" applyFont="1" applyBorder="1" applyAlignment="1">
      <alignment horizontal="center" vertical="center" wrapText="1" readingOrder="1"/>
    </xf>
    <xf numFmtId="9" fontId="21" fillId="5" borderId="11" xfId="0" applyNumberFormat="1" applyFont="1" applyFill="1" applyBorder="1" applyAlignment="1">
      <alignment horizontal="center" vertical="center" wrapText="1" readingOrder="1"/>
    </xf>
    <xf numFmtId="9" fontId="21" fillId="0" borderId="11" xfId="0" applyNumberFormat="1" applyFont="1" applyBorder="1" applyAlignment="1">
      <alignment horizontal="center" vertical="center" wrapText="1" readingOrder="1"/>
    </xf>
    <xf numFmtId="0" fontId="21" fillId="0" borderId="14" xfId="0" applyFont="1" applyBorder="1" applyAlignment="1">
      <alignment horizontal="left" vertical="center" wrapText="1" readingOrder="1"/>
    </xf>
    <xf numFmtId="1" fontId="21" fillId="5" borderId="11" xfId="0" applyNumberFormat="1" applyFont="1" applyFill="1" applyBorder="1" applyAlignment="1">
      <alignment horizontal="center" vertical="center" wrapText="1" readingOrder="1"/>
    </xf>
    <xf numFmtId="1" fontId="21" fillId="0" borderId="11" xfId="0" applyNumberFormat="1" applyFont="1" applyBorder="1" applyAlignment="1">
      <alignment horizontal="center" vertical="center" wrapText="1" readingOrder="1"/>
    </xf>
    <xf numFmtId="1" fontId="21" fillId="0" borderId="15" xfId="0" applyNumberFormat="1" applyFont="1" applyBorder="1" applyAlignment="1">
      <alignment horizontal="center" vertical="center" wrapText="1" readingOrder="1"/>
    </xf>
    <xf numFmtId="1" fontId="21" fillId="0" borderId="35" xfId="0" applyNumberFormat="1" applyFont="1" applyBorder="1" applyAlignment="1">
      <alignment horizontal="center" vertical="center" wrapText="1" readingOrder="1"/>
    </xf>
    <xf numFmtId="9" fontId="21" fillId="0" borderId="35" xfId="0" applyNumberFormat="1" applyFont="1" applyBorder="1" applyAlignment="1">
      <alignment horizontal="center" vertical="center" wrapText="1" readingOrder="1"/>
    </xf>
    <xf numFmtId="0" fontId="25" fillId="0" borderId="17" xfId="0" applyFont="1" applyBorder="1" applyAlignment="1">
      <alignment horizontal="left" vertical="center" wrapText="1" readingOrder="1"/>
    </xf>
    <xf numFmtId="0" fontId="25" fillId="0" borderId="7" xfId="0" applyFont="1" applyBorder="1" applyAlignment="1">
      <alignment horizontal="left" vertical="center" wrapText="1" readingOrder="1"/>
    </xf>
    <xf numFmtId="1" fontId="21" fillId="0" borderId="0" xfId="0" applyNumberFormat="1" applyFont="1" applyAlignment="1">
      <alignment horizontal="center" vertical="center" wrapText="1" readingOrder="1"/>
    </xf>
    <xf numFmtId="9" fontId="21" fillId="0" borderId="0" xfId="0" applyNumberFormat="1" applyFont="1" applyAlignment="1">
      <alignment horizontal="center" vertical="center" wrapText="1" readingOrder="1"/>
    </xf>
    <xf numFmtId="165" fontId="23" fillId="0" borderId="35" xfId="0" applyNumberFormat="1" applyFont="1" applyBorder="1" applyAlignment="1">
      <alignment horizontal="center" vertical="center" wrapText="1" readingOrder="1"/>
    </xf>
    <xf numFmtId="166" fontId="21" fillId="5" borderId="67" xfId="0" applyNumberFormat="1" applyFont="1" applyFill="1" applyBorder="1" applyAlignment="1">
      <alignment horizontal="center" vertical="center" wrapText="1" readingOrder="1"/>
    </xf>
    <xf numFmtId="0" fontId="39" fillId="0" borderId="0" xfId="0" applyFont="1" applyAlignment="1">
      <alignment vertical="center"/>
    </xf>
    <xf numFmtId="0" fontId="41" fillId="0" borderId="0" xfId="0" applyFont="1"/>
    <xf numFmtId="0" fontId="40" fillId="0" borderId="0" xfId="4" applyFont="1"/>
    <xf numFmtId="168" fontId="25" fillId="0" borderId="42" xfId="1" applyNumberFormat="1" applyFont="1" applyFill="1" applyBorder="1" applyAlignment="1">
      <alignment horizontal="center" vertical="center" wrapText="1"/>
    </xf>
    <xf numFmtId="0" fontId="42" fillId="0" borderId="0" xfId="0" applyFont="1" applyAlignment="1">
      <alignment horizontal="justify" vertical="center" readingOrder="1"/>
    </xf>
    <xf numFmtId="175" fontId="10" fillId="0" borderId="25" xfId="0" applyNumberFormat="1" applyFont="1" applyBorder="1" applyAlignment="1">
      <alignment horizontal="center" readingOrder="1"/>
    </xf>
    <xf numFmtId="177" fontId="25" fillId="4" borderId="81" xfId="0" applyNumberFormat="1" applyFont="1" applyFill="1" applyBorder="1" applyAlignment="1">
      <alignment horizontal="center" vertical="center"/>
    </xf>
    <xf numFmtId="177" fontId="25" fillId="4" borderId="93" xfId="0" applyNumberFormat="1" applyFont="1" applyFill="1" applyBorder="1" applyAlignment="1">
      <alignment horizontal="center" vertical="center" wrapText="1"/>
    </xf>
    <xf numFmtId="177" fontId="25" fillId="4" borderId="138" xfId="0" applyNumberFormat="1" applyFont="1" applyFill="1" applyBorder="1" applyAlignment="1">
      <alignment horizontal="center" vertical="center" wrapText="1"/>
    </xf>
    <xf numFmtId="0" fontId="22" fillId="0" borderId="0" xfId="5" applyFont="1" applyFill="1" applyAlignment="1">
      <alignment vertical="center"/>
    </xf>
    <xf numFmtId="0" fontId="19" fillId="0" borderId="0" xfId="0" applyFont="1" applyAlignment="1">
      <alignment horizontal="right"/>
    </xf>
    <xf numFmtId="166" fontId="36" fillId="0" borderId="0" xfId="0" applyNumberFormat="1" applyFont="1" applyAlignment="1">
      <alignment horizontal="right" vertical="center" wrapText="1" readingOrder="1"/>
    </xf>
    <xf numFmtId="166" fontId="37" fillId="0" borderId="0" xfId="0" applyNumberFormat="1" applyFont="1" applyAlignment="1">
      <alignment horizontal="right" vertical="center" wrapText="1" readingOrder="1"/>
    </xf>
    <xf numFmtId="164" fontId="10" fillId="0" borderId="0" xfId="0" applyNumberFormat="1" applyFont="1" applyAlignment="1">
      <alignment horizontal="right"/>
    </xf>
    <xf numFmtId="166" fontId="21" fillId="0" borderId="0" xfId="0" applyNumberFormat="1" applyFont="1" applyAlignment="1">
      <alignment horizontal="right" vertical="center" wrapText="1" readingOrder="1"/>
    </xf>
    <xf numFmtId="166" fontId="23" fillId="0" borderId="0" xfId="0" applyNumberFormat="1" applyFont="1" applyAlignment="1">
      <alignment horizontal="right" vertical="center" wrapText="1" readingOrder="1"/>
    </xf>
    <xf numFmtId="0" fontId="10" fillId="0" borderId="0" xfId="0" applyFont="1" applyAlignment="1">
      <alignment horizontal="left" indent="1"/>
    </xf>
    <xf numFmtId="0" fontId="10" fillId="0" borderId="0" xfId="6" applyFont="1"/>
    <xf numFmtId="0" fontId="25" fillId="0" borderId="0" xfId="6" applyFont="1"/>
    <xf numFmtId="0" fontId="14" fillId="0" borderId="0" xfId="6" applyFont="1"/>
    <xf numFmtId="177" fontId="14" fillId="0" borderId="0" xfId="6" applyNumberFormat="1" applyFont="1" applyAlignment="1">
      <alignment horizontal="left"/>
    </xf>
    <xf numFmtId="177" fontId="14" fillId="0" borderId="0" xfId="6" applyNumberFormat="1" applyFont="1"/>
    <xf numFmtId="0" fontId="25" fillId="0" borderId="58" xfId="0" applyFont="1" applyBorder="1" applyAlignment="1">
      <alignment horizontal="left" vertical="center" wrapText="1" readingOrder="1"/>
    </xf>
    <xf numFmtId="0" fontId="25" fillId="2" borderId="70" xfId="0" applyFont="1" applyFill="1" applyBorder="1" applyAlignment="1">
      <alignment horizontal="left" vertical="center" wrapText="1" indent="1" readingOrder="1"/>
    </xf>
    <xf numFmtId="166" fontId="25" fillId="5" borderId="70" xfId="0" applyNumberFormat="1" applyFont="1" applyFill="1" applyBorder="1" applyAlignment="1">
      <alignment horizontal="center" vertical="center" wrapText="1" readingOrder="1"/>
    </xf>
    <xf numFmtId="166" fontId="25" fillId="2" borderId="70" xfId="0" applyNumberFormat="1" applyFont="1" applyFill="1" applyBorder="1" applyAlignment="1">
      <alignment horizontal="center" vertical="center" wrapText="1" readingOrder="1"/>
    </xf>
    <xf numFmtId="166" fontId="25" fillId="0" borderId="72" xfId="0" applyNumberFormat="1" applyFont="1" applyBorder="1" applyAlignment="1">
      <alignment horizontal="center" vertical="center" wrapText="1" readingOrder="1"/>
    </xf>
    <xf numFmtId="166" fontId="25" fillId="0" borderId="70" xfId="0" applyNumberFormat="1" applyFont="1" applyBorder="1" applyAlignment="1">
      <alignment horizontal="center" vertical="center" wrapText="1" readingOrder="1"/>
    </xf>
    <xf numFmtId="166" fontId="25" fillId="0" borderId="71" xfId="0" applyNumberFormat="1" applyFont="1" applyBorder="1" applyAlignment="1">
      <alignment horizontal="center" vertical="center" wrapText="1" readingOrder="1"/>
    </xf>
    <xf numFmtId="0" fontId="34" fillId="2" borderId="0" xfId="0" applyFont="1" applyFill="1" applyAlignment="1">
      <alignment horizontal="left" vertical="center" wrapText="1" readingOrder="1"/>
    </xf>
    <xf numFmtId="0" fontId="34" fillId="7" borderId="0" xfId="0" applyFont="1" applyFill="1" applyAlignment="1">
      <alignment horizontal="left" vertical="center" wrapText="1" readingOrder="1"/>
    </xf>
    <xf numFmtId="0" fontId="25" fillId="2" borderId="2" xfId="0" applyFont="1" applyFill="1" applyBorder="1" applyAlignment="1">
      <alignment horizontal="left" vertical="center" wrapText="1" indent="1" readingOrder="1"/>
    </xf>
    <xf numFmtId="175" fontId="25" fillId="2" borderId="2" xfId="0" applyNumberFormat="1" applyFont="1" applyFill="1" applyBorder="1" applyAlignment="1">
      <alignment horizontal="center" vertical="center" wrapText="1" readingOrder="1"/>
    </xf>
    <xf numFmtId="174" fontId="25" fillId="0" borderId="2" xfId="0" applyNumberFormat="1" applyFont="1" applyBorder="1" applyAlignment="1">
      <alignment horizontal="center" vertical="center" wrapText="1" readingOrder="1"/>
    </xf>
    <xf numFmtId="178" fontId="25" fillId="0" borderId="2" xfId="0" applyNumberFormat="1" applyFont="1" applyBorder="1" applyAlignment="1">
      <alignment horizontal="center" vertical="center" wrapText="1" readingOrder="1"/>
    </xf>
    <xf numFmtId="0" fontId="25" fillId="0" borderId="2" xfId="0" applyFont="1" applyBorder="1" applyAlignment="1">
      <alignment horizontal="center" vertical="center" wrapText="1" readingOrder="1"/>
    </xf>
    <xf numFmtId="0" fontId="25" fillId="5" borderId="2" xfId="0" applyFont="1" applyFill="1" applyBorder="1" applyAlignment="1">
      <alignment horizontal="center" vertical="center" wrapText="1" readingOrder="1"/>
    </xf>
    <xf numFmtId="0" fontId="25" fillId="2" borderId="2" xfId="0" applyFont="1" applyFill="1" applyBorder="1" applyAlignment="1">
      <alignment horizontal="center" vertical="center" wrapText="1" readingOrder="1"/>
    </xf>
    <xf numFmtId="164" fontId="25" fillId="2" borderId="2" xfId="0" applyNumberFormat="1" applyFont="1" applyFill="1" applyBorder="1" applyAlignment="1">
      <alignment horizontal="center" vertical="center" wrapText="1" readingOrder="1"/>
    </xf>
    <xf numFmtId="0" fontId="25" fillId="0" borderId="2" xfId="0" applyFont="1" applyBorder="1" applyAlignment="1">
      <alignment horizontal="left" vertical="center" wrapText="1" indent="1" readingOrder="1"/>
    </xf>
    <xf numFmtId="164" fontId="25" fillId="0" borderId="2" xfId="0" applyNumberFormat="1" applyFont="1" applyBorder="1" applyAlignment="1">
      <alignment horizontal="center" vertical="center" wrapText="1" readingOrder="1"/>
    </xf>
    <xf numFmtId="166" fontId="25" fillId="0" borderId="41" xfId="0" applyNumberFormat="1" applyFont="1" applyBorder="1" applyAlignment="1">
      <alignment horizontal="center" vertical="center" wrapText="1"/>
    </xf>
    <xf numFmtId="0" fontId="25" fillId="0" borderId="76" xfId="0" applyFont="1" applyBorder="1" applyAlignment="1">
      <alignment horizontal="left" vertical="center" wrapText="1" indent="1"/>
    </xf>
    <xf numFmtId="0" fontId="25" fillId="0" borderId="47" xfId="0" applyFont="1" applyBorder="1" applyAlignment="1">
      <alignment horizontal="left" vertical="center" wrapText="1" indent="1"/>
    </xf>
    <xf numFmtId="0" fontId="25" fillId="0" borderId="78" xfId="0" applyFont="1" applyBorder="1" applyAlignment="1">
      <alignment horizontal="left" vertical="center" wrapText="1" indent="1"/>
    </xf>
    <xf numFmtId="165" fontId="25" fillId="0" borderId="15" xfId="0" applyNumberFormat="1" applyFont="1" applyBorder="1" applyAlignment="1">
      <alignment horizontal="center" vertical="center" wrapText="1"/>
    </xf>
    <xf numFmtId="165" fontId="25" fillId="0" borderId="79" xfId="0" applyNumberFormat="1" applyFont="1" applyBorder="1" applyAlignment="1">
      <alignment horizontal="center" vertical="center" wrapText="1"/>
    </xf>
    <xf numFmtId="0" fontId="25" fillId="0" borderId="48" xfId="0" applyFont="1" applyBorder="1" applyAlignment="1">
      <alignment horizontal="left" vertical="center" wrapText="1" indent="1"/>
    </xf>
    <xf numFmtId="165" fontId="25" fillId="0" borderId="12" xfId="0" applyNumberFormat="1" applyFont="1" applyBorder="1" applyAlignment="1">
      <alignment horizontal="center" vertical="center" wrapText="1"/>
    </xf>
    <xf numFmtId="165" fontId="25" fillId="5" borderId="15" xfId="0" applyNumberFormat="1" applyFont="1" applyFill="1" applyBorder="1" applyAlignment="1">
      <alignment horizontal="center" vertical="center" wrapText="1"/>
    </xf>
    <xf numFmtId="165" fontId="25" fillId="0" borderId="80" xfId="0" applyNumberFormat="1" applyFont="1" applyBorder="1" applyAlignment="1">
      <alignment horizontal="center" vertical="center" wrapText="1"/>
    </xf>
    <xf numFmtId="166" fontId="25" fillId="0" borderId="45" xfId="0" applyNumberFormat="1" applyFont="1" applyBorder="1" applyAlignment="1">
      <alignment horizontal="center" vertical="center" wrapText="1"/>
    </xf>
    <xf numFmtId="0" fontId="25" fillId="2" borderId="99" xfId="0" applyFont="1" applyFill="1" applyBorder="1" applyAlignment="1">
      <alignment horizontal="left" vertical="center" wrapText="1" indent="1"/>
    </xf>
    <xf numFmtId="166" fontId="25" fillId="0" borderId="11" xfId="0" applyNumberFormat="1" applyFont="1" applyBorder="1" applyAlignment="1">
      <alignment horizontal="center" vertical="center" wrapText="1"/>
    </xf>
    <xf numFmtId="166" fontId="34" fillId="0" borderId="40" xfId="0" applyNumberFormat="1" applyFont="1" applyBorder="1" applyAlignment="1">
      <alignment horizontal="center" vertical="center" wrapText="1" readingOrder="1"/>
    </xf>
    <xf numFmtId="0" fontId="25" fillId="2" borderId="69" xfId="0" applyFont="1" applyFill="1" applyBorder="1" applyAlignment="1">
      <alignment horizontal="left" vertical="center" wrapText="1" indent="1"/>
    </xf>
    <xf numFmtId="0" fontId="10" fillId="2" borderId="69" xfId="0" applyFont="1" applyFill="1" applyBorder="1" applyAlignment="1">
      <alignment horizontal="center" vertical="center" wrapText="1"/>
    </xf>
    <xf numFmtId="175" fontId="25" fillId="2" borderId="69" xfId="0" applyNumberFormat="1" applyFont="1" applyFill="1" applyBorder="1" applyAlignment="1">
      <alignment horizontal="center" vertical="center" wrapText="1"/>
    </xf>
    <xf numFmtId="174" fontId="25" fillId="0" borderId="82" xfId="0" applyNumberFormat="1" applyFont="1" applyBorder="1" applyAlignment="1">
      <alignment horizontal="center" vertical="center" wrapText="1"/>
    </xf>
    <xf numFmtId="173" fontId="25" fillId="0" borderId="82" xfId="0" applyNumberFormat="1" applyFont="1" applyBorder="1" applyAlignment="1">
      <alignment horizontal="center" vertical="center" wrapText="1"/>
    </xf>
    <xf numFmtId="0" fontId="25" fillId="2" borderId="61" xfId="0" applyFont="1" applyFill="1" applyBorder="1" applyAlignment="1">
      <alignment horizontal="left" vertical="center" wrapText="1" indent="1" readingOrder="1"/>
    </xf>
    <xf numFmtId="0" fontId="25" fillId="2" borderId="61" xfId="0" applyFont="1" applyFill="1" applyBorder="1" applyAlignment="1">
      <alignment horizontal="center" vertical="center" wrapText="1" readingOrder="1"/>
    </xf>
    <xf numFmtId="164" fontId="25" fillId="2" borderId="61" xfId="0" applyNumberFormat="1" applyFont="1" applyFill="1" applyBorder="1" applyAlignment="1">
      <alignment horizontal="center" vertical="center" wrapText="1" readingOrder="1"/>
    </xf>
    <xf numFmtId="0" fontId="25" fillId="0" borderId="61" xfId="0" applyFont="1" applyBorder="1" applyAlignment="1">
      <alignment horizontal="center" vertical="center" wrapText="1" readingOrder="1"/>
    </xf>
    <xf numFmtId="0" fontId="25" fillId="0" borderId="40" xfId="0" applyFont="1" applyBorder="1" applyAlignment="1">
      <alignment horizontal="center" vertical="center" wrapText="1" readingOrder="1"/>
    </xf>
    <xf numFmtId="166" fontId="25" fillId="2" borderId="61" xfId="0" applyNumberFormat="1" applyFont="1" applyFill="1" applyBorder="1" applyAlignment="1">
      <alignment horizontal="center" vertical="center" wrapText="1" readingOrder="1"/>
    </xf>
    <xf numFmtId="0" fontId="34" fillId="2" borderId="61" xfId="0" applyFont="1" applyFill="1" applyBorder="1" applyAlignment="1">
      <alignment horizontal="left" vertical="center" wrapText="1" indent="1" readingOrder="1"/>
    </xf>
    <xf numFmtId="0" fontId="34" fillId="2" borderId="61" xfId="0" applyFont="1" applyFill="1" applyBorder="1" applyAlignment="1">
      <alignment horizontal="center" vertical="center" wrapText="1" readingOrder="1"/>
    </xf>
    <xf numFmtId="0" fontId="34" fillId="0" borderId="61" xfId="0" applyFont="1" applyBorder="1" applyAlignment="1">
      <alignment horizontal="center" vertical="center" wrapText="1" readingOrder="1"/>
    </xf>
    <xf numFmtId="0" fontId="34" fillId="0" borderId="40" xfId="0" applyFont="1" applyBorder="1" applyAlignment="1">
      <alignment horizontal="center" vertical="center" wrapText="1" readingOrder="1"/>
    </xf>
    <xf numFmtId="164" fontId="25" fillId="0" borderId="40" xfId="0" applyNumberFormat="1" applyFont="1" applyBorder="1" applyAlignment="1">
      <alignment horizontal="center" vertical="center" wrapText="1" readingOrder="1"/>
    </xf>
    <xf numFmtId="166" fontId="25" fillId="0" borderId="61" xfId="0" applyNumberFormat="1" applyFont="1" applyBorder="1" applyAlignment="1">
      <alignment horizontal="center" vertical="center" wrapText="1" readingOrder="1"/>
    </xf>
    <xf numFmtId="166" fontId="25" fillId="0" borderId="40" xfId="0" applyNumberFormat="1" applyFont="1" applyBorder="1" applyAlignment="1">
      <alignment horizontal="center" vertical="center" wrapText="1" readingOrder="1"/>
    </xf>
    <xf numFmtId="164" fontId="19" fillId="0" borderId="0" xfId="0" applyNumberFormat="1" applyFont="1" applyAlignment="1">
      <alignment horizontal="center" vertical="center"/>
    </xf>
    <xf numFmtId="166" fontId="25" fillId="5" borderId="61" xfId="0" applyNumberFormat="1" applyFont="1" applyFill="1" applyBorder="1" applyAlignment="1">
      <alignment horizontal="center" vertical="center" wrapText="1" readingOrder="1"/>
    </xf>
    <xf numFmtId="167" fontId="34" fillId="0" borderId="40" xfId="0" applyNumberFormat="1" applyFont="1" applyBorder="1" applyAlignment="1">
      <alignment horizontal="center" vertical="center" wrapText="1" readingOrder="1"/>
    </xf>
    <xf numFmtId="166" fontId="25" fillId="5" borderId="40" xfId="0" applyNumberFormat="1" applyFont="1" applyFill="1" applyBorder="1" applyAlignment="1">
      <alignment horizontal="center" vertical="center" wrapText="1" readingOrder="1"/>
    </xf>
    <xf numFmtId="177" fontId="25" fillId="0" borderId="40" xfId="0" applyNumberFormat="1" applyFont="1" applyBorder="1" applyAlignment="1">
      <alignment horizontal="center" vertical="center" wrapText="1" readingOrder="1"/>
    </xf>
    <xf numFmtId="166" fontId="25" fillId="2" borderId="40" xfId="0" applyNumberFormat="1" applyFont="1" applyFill="1" applyBorder="1" applyAlignment="1">
      <alignment horizontal="center" vertical="center" wrapText="1" readingOrder="1"/>
    </xf>
    <xf numFmtId="9" fontId="25" fillId="0" borderId="40" xfId="3" applyFont="1" applyFill="1" applyBorder="1" applyAlignment="1">
      <alignment horizontal="center" vertical="center" wrapText="1" readingOrder="1"/>
    </xf>
    <xf numFmtId="9" fontId="25" fillId="2" borderId="61" xfId="0" applyNumberFormat="1" applyFont="1" applyFill="1" applyBorder="1" applyAlignment="1">
      <alignment horizontal="center" vertical="center" wrapText="1" readingOrder="1"/>
    </xf>
    <xf numFmtId="9" fontId="25" fillId="0" borderId="61" xfId="0" applyNumberFormat="1" applyFont="1" applyBorder="1" applyAlignment="1">
      <alignment horizontal="center" vertical="center" wrapText="1" readingOrder="1"/>
    </xf>
    <xf numFmtId="0" fontId="34" fillId="2" borderId="106" xfId="0" applyFont="1" applyFill="1" applyBorder="1" applyAlignment="1">
      <alignment horizontal="left" vertical="center" wrapText="1" indent="1" readingOrder="1"/>
    </xf>
    <xf numFmtId="0" fontId="25" fillId="2" borderId="108" xfId="0" applyFont="1" applyFill="1" applyBorder="1" applyAlignment="1">
      <alignment horizontal="left" vertical="center" wrapText="1" indent="1" readingOrder="1"/>
    </xf>
    <xf numFmtId="0" fontId="34" fillId="2" borderId="110" xfId="0" applyFont="1" applyFill="1" applyBorder="1" applyAlignment="1">
      <alignment horizontal="left" vertical="center" wrapText="1" indent="1" readingOrder="1"/>
    </xf>
    <xf numFmtId="0" fontId="25" fillId="2" borderId="107" xfId="0" applyFont="1" applyFill="1" applyBorder="1" applyAlignment="1">
      <alignment horizontal="left" vertical="center" wrapText="1" indent="1" readingOrder="1"/>
    </xf>
    <xf numFmtId="0" fontId="25" fillId="2" borderId="109" xfId="0" applyFont="1" applyFill="1" applyBorder="1" applyAlignment="1">
      <alignment horizontal="left" vertical="center" wrapText="1" indent="1" readingOrder="1"/>
    </xf>
    <xf numFmtId="0" fontId="35" fillId="0" borderId="95" xfId="0" applyFont="1" applyBorder="1" applyAlignment="1">
      <alignment horizontal="left" vertical="center" wrapText="1" readingOrder="1"/>
    </xf>
    <xf numFmtId="0" fontId="25" fillId="0" borderId="70" xfId="0" applyFont="1" applyBorder="1" applyAlignment="1">
      <alignment horizontal="left" vertical="center" wrapText="1" readingOrder="1"/>
    </xf>
    <xf numFmtId="166" fontId="25" fillId="0" borderId="65" xfId="0" applyNumberFormat="1" applyFont="1" applyBorder="1" applyAlignment="1">
      <alignment horizontal="center" vertical="center" wrapText="1" readingOrder="1"/>
    </xf>
    <xf numFmtId="0" fontId="25" fillId="0" borderId="99" xfId="0" applyFont="1" applyBorder="1" applyAlignment="1">
      <alignment horizontal="left" vertical="center" wrapText="1" readingOrder="1"/>
    </xf>
    <xf numFmtId="166" fontId="25" fillId="0" borderId="44" xfId="0" applyNumberFormat="1" applyFont="1" applyBorder="1" applyAlignment="1">
      <alignment horizontal="center" vertical="center" wrapText="1" readingOrder="1"/>
    </xf>
    <xf numFmtId="0" fontId="34" fillId="0" borderId="69" xfId="0" applyFont="1" applyBorder="1" applyAlignment="1">
      <alignment horizontal="left" vertical="center" wrapText="1" readingOrder="1"/>
    </xf>
    <xf numFmtId="0" fontId="34" fillId="2" borderId="69" xfId="0" applyFont="1" applyFill="1" applyBorder="1" applyAlignment="1">
      <alignment horizontal="left" vertical="center" wrapText="1" readingOrder="1"/>
    </xf>
    <xf numFmtId="164" fontId="34" fillId="0" borderId="82" xfId="0" applyNumberFormat="1" applyFont="1" applyBorder="1" applyAlignment="1">
      <alignment horizontal="center" vertical="center" wrapText="1" readingOrder="1"/>
    </xf>
    <xf numFmtId="166" fontId="25" fillId="5" borderId="71" xfId="0" applyNumberFormat="1" applyFont="1" applyFill="1" applyBorder="1" applyAlignment="1">
      <alignment horizontal="center" vertical="center" wrapText="1" readingOrder="1"/>
    </xf>
    <xf numFmtId="166" fontId="25" fillId="0" borderId="100" xfId="0" applyNumberFormat="1" applyFont="1" applyBorder="1" applyAlignment="1">
      <alignment horizontal="center" vertical="center" wrapText="1" readingOrder="1"/>
    </xf>
    <xf numFmtId="166" fontId="25" fillId="5" borderId="84" xfId="0" applyNumberFormat="1" applyFont="1" applyFill="1" applyBorder="1" applyAlignment="1">
      <alignment horizontal="center" vertical="center" wrapText="1" readingOrder="1"/>
    </xf>
    <xf numFmtId="166" fontId="25" fillId="0" borderId="84" xfId="0" applyNumberFormat="1" applyFont="1" applyBorder="1" applyAlignment="1">
      <alignment horizontal="center" vertical="center" wrapText="1" readingOrder="1"/>
    </xf>
    <xf numFmtId="166" fontId="25" fillId="5" borderId="85" xfId="0" applyNumberFormat="1" applyFont="1" applyFill="1" applyBorder="1" applyAlignment="1">
      <alignment horizontal="center" vertical="center" wrapText="1" readingOrder="1"/>
    </xf>
    <xf numFmtId="166" fontId="25" fillId="0" borderId="85" xfId="0" applyNumberFormat="1" applyFont="1" applyBorder="1" applyAlignment="1">
      <alignment horizontal="center" vertical="center" wrapText="1" readingOrder="1"/>
    </xf>
    <xf numFmtId="164" fontId="34" fillId="5" borderId="82" xfId="0" applyNumberFormat="1" applyFont="1" applyFill="1" applyBorder="1" applyAlignment="1">
      <alignment horizontal="center" vertical="center" wrapText="1" readingOrder="1"/>
    </xf>
    <xf numFmtId="166" fontId="25" fillId="0" borderId="88" xfId="0" applyNumberFormat="1" applyFont="1" applyBorder="1" applyAlignment="1">
      <alignment horizontal="center" vertical="center" wrapText="1" readingOrder="1"/>
    </xf>
    <xf numFmtId="0" fontId="25" fillId="0" borderId="113" xfId="0" applyFont="1" applyBorder="1" applyAlignment="1">
      <alignment horizontal="left" vertical="center" wrapText="1" readingOrder="1"/>
    </xf>
    <xf numFmtId="166" fontId="25" fillId="0" borderId="115" xfId="0" applyNumberFormat="1" applyFont="1" applyBorder="1" applyAlignment="1">
      <alignment horizontal="center" vertical="center" wrapText="1" readingOrder="1"/>
    </xf>
    <xf numFmtId="166" fontId="25" fillId="0" borderId="116" xfId="0" applyNumberFormat="1" applyFont="1" applyBorder="1" applyAlignment="1">
      <alignment horizontal="center" vertical="center" wrapText="1" readingOrder="1"/>
    </xf>
    <xf numFmtId="166" fontId="25" fillId="4" borderId="113" xfId="0" applyNumberFormat="1" applyFont="1" applyFill="1" applyBorder="1" applyAlignment="1">
      <alignment horizontal="center" vertical="center" wrapText="1" readingOrder="1"/>
    </xf>
    <xf numFmtId="166" fontId="25" fillId="0" borderId="123" xfId="0" applyNumberFormat="1" applyFont="1" applyBorder="1" applyAlignment="1">
      <alignment horizontal="center" vertical="center" wrapText="1" readingOrder="1"/>
    </xf>
    <xf numFmtId="166" fontId="34" fillId="4" borderId="113" xfId="0" applyNumberFormat="1" applyFont="1" applyFill="1" applyBorder="1" applyAlignment="1">
      <alignment horizontal="center" vertical="center" wrapText="1" readingOrder="1"/>
    </xf>
    <xf numFmtId="0" fontId="25" fillId="0" borderId="41" xfId="0" applyFont="1" applyBorder="1" applyAlignment="1">
      <alignment horizontal="left" vertical="center" wrapText="1" readingOrder="1"/>
    </xf>
    <xf numFmtId="166" fontId="25" fillId="0" borderId="117" xfId="0" applyNumberFormat="1" applyFont="1" applyBorder="1" applyAlignment="1">
      <alignment horizontal="center" vertical="center" wrapText="1" readingOrder="1"/>
    </xf>
    <xf numFmtId="166" fontId="25" fillId="0" borderId="118" xfId="0" applyNumberFormat="1" applyFont="1" applyBorder="1" applyAlignment="1">
      <alignment horizontal="center" vertical="center" wrapText="1" readingOrder="1"/>
    </xf>
    <xf numFmtId="166" fontId="25" fillId="4" borderId="41" xfId="0" applyNumberFormat="1" applyFont="1" applyFill="1" applyBorder="1" applyAlignment="1">
      <alignment horizontal="center" vertical="center" wrapText="1" readingOrder="1"/>
    </xf>
    <xf numFmtId="166" fontId="25" fillId="0" borderId="153" xfId="0" applyNumberFormat="1" applyFont="1" applyBorder="1" applyAlignment="1">
      <alignment horizontal="center" vertical="center" wrapText="1" readingOrder="1"/>
    </xf>
    <xf numFmtId="166" fontId="34" fillId="4" borderId="41" xfId="0" applyNumberFormat="1" applyFont="1" applyFill="1" applyBorder="1" applyAlignment="1">
      <alignment horizontal="center" vertical="center" wrapText="1" readingOrder="1"/>
    </xf>
    <xf numFmtId="166" fontId="25" fillId="0" borderId="124" xfId="0" applyNumberFormat="1" applyFont="1" applyBorder="1" applyAlignment="1">
      <alignment horizontal="center" vertical="center" wrapText="1" readingOrder="1"/>
    </xf>
    <xf numFmtId="0" fontId="25" fillId="0" borderId="66" xfId="0" applyFont="1" applyBorder="1" applyAlignment="1">
      <alignment horizontal="left" vertical="center" wrapText="1" readingOrder="1"/>
    </xf>
    <xf numFmtId="166" fontId="25" fillId="0" borderId="119" xfId="0" applyNumberFormat="1" applyFont="1" applyBorder="1" applyAlignment="1">
      <alignment horizontal="center" vertical="center" wrapText="1" readingOrder="1"/>
    </xf>
    <xf numFmtId="166" fontId="25" fillId="0" borderId="120" xfId="0" applyNumberFormat="1" applyFont="1" applyBorder="1" applyAlignment="1">
      <alignment horizontal="center" vertical="center" wrapText="1" readingOrder="1"/>
    </xf>
    <xf numFmtId="166" fontId="25" fillId="4" borderId="66" xfId="0" applyNumberFormat="1" applyFont="1" applyFill="1" applyBorder="1" applyAlignment="1">
      <alignment horizontal="center" vertical="center" wrapText="1" readingOrder="1"/>
    </xf>
    <xf numFmtId="166" fontId="25" fillId="0" borderId="125" xfId="0" applyNumberFormat="1" applyFont="1" applyBorder="1" applyAlignment="1">
      <alignment horizontal="center" vertical="center" wrapText="1" readingOrder="1"/>
    </xf>
    <xf numFmtId="166" fontId="34" fillId="4" borderId="66" xfId="0" applyNumberFormat="1" applyFont="1" applyFill="1" applyBorder="1" applyAlignment="1">
      <alignment horizontal="center" vertical="center" wrapText="1" readingOrder="1"/>
    </xf>
    <xf numFmtId="0" fontId="34" fillId="0" borderId="40" xfId="0" applyFont="1" applyBorder="1" applyAlignment="1">
      <alignment horizontal="left" vertical="center" wrapText="1" readingOrder="1"/>
    </xf>
    <xf numFmtId="166" fontId="34" fillId="0" borderId="121" xfId="0" applyNumberFormat="1" applyFont="1" applyBorder="1" applyAlignment="1">
      <alignment horizontal="center" vertical="center" wrapText="1" readingOrder="1"/>
    </xf>
    <xf numFmtId="166" fontId="34" fillId="0" borderId="122" xfId="0" applyNumberFormat="1" applyFont="1" applyBorder="1" applyAlignment="1">
      <alignment horizontal="center" vertical="center" wrapText="1" readingOrder="1"/>
    </xf>
    <xf numFmtId="166" fontId="34" fillId="3" borderId="40" xfId="0" applyNumberFormat="1" applyFont="1" applyFill="1" applyBorder="1" applyAlignment="1">
      <alignment horizontal="center" vertical="center" wrapText="1" readingOrder="1"/>
    </xf>
    <xf numFmtId="166" fontId="34" fillId="0" borderId="126" xfId="0" applyNumberFormat="1" applyFont="1" applyBorder="1" applyAlignment="1">
      <alignment horizontal="center" vertical="center" wrapText="1" readingOrder="1"/>
    </xf>
    <xf numFmtId="0" fontId="35" fillId="0" borderId="114" xfId="0" applyFont="1" applyBorder="1" applyAlignment="1">
      <alignment horizontal="left" vertical="center" wrapText="1" readingOrder="1"/>
    </xf>
    <xf numFmtId="166" fontId="34" fillId="0" borderId="0" xfId="0" applyNumberFormat="1" applyFont="1" applyAlignment="1">
      <alignment horizontal="center" vertical="center" wrapText="1" readingOrder="1"/>
    </xf>
    <xf numFmtId="165" fontId="25" fillId="0" borderId="88" xfId="0" applyNumberFormat="1" applyFont="1" applyBorder="1" applyAlignment="1">
      <alignment horizontal="center" vertical="center" wrapText="1" readingOrder="1"/>
    </xf>
    <xf numFmtId="165" fontId="25" fillId="0" borderId="89" xfId="0" applyNumberFormat="1" applyFont="1" applyBorder="1" applyAlignment="1">
      <alignment horizontal="center" vertical="center" wrapText="1" readingOrder="1"/>
    </xf>
    <xf numFmtId="165" fontId="25" fillId="0" borderId="84" xfId="0" applyNumberFormat="1" applyFont="1" applyBorder="1" applyAlignment="1">
      <alignment horizontal="center" vertical="center" wrapText="1" readingOrder="1"/>
    </xf>
    <xf numFmtId="165" fontId="25" fillId="0" borderId="132" xfId="0" applyNumberFormat="1" applyFont="1" applyBorder="1" applyAlignment="1">
      <alignment horizontal="center" vertical="center" wrapText="1" readingOrder="1"/>
    </xf>
    <xf numFmtId="0" fontId="25" fillId="0" borderId="129" xfId="0" applyFont="1" applyBorder="1" applyAlignment="1">
      <alignment horizontal="left" vertical="center" wrapText="1" readingOrder="1"/>
    </xf>
    <xf numFmtId="165" fontId="25" fillId="0" borderId="85" xfId="0" applyNumberFormat="1" applyFont="1" applyBorder="1" applyAlignment="1">
      <alignment horizontal="center" vertical="center" wrapText="1" readingOrder="1"/>
    </xf>
    <xf numFmtId="165" fontId="25" fillId="0" borderId="133" xfId="0" applyNumberFormat="1" applyFont="1" applyBorder="1" applyAlignment="1">
      <alignment horizontal="center" vertical="center" wrapText="1" readingOrder="1"/>
    </xf>
    <xf numFmtId="0" fontId="25" fillId="0" borderId="78" xfId="0" applyFont="1" applyBorder="1" applyAlignment="1">
      <alignment horizontal="left" vertical="center" wrapText="1" readingOrder="1"/>
    </xf>
    <xf numFmtId="165" fontId="25" fillId="0" borderId="58" xfId="0" applyNumberFormat="1" applyFont="1" applyBorder="1" applyAlignment="1">
      <alignment horizontal="center" vertical="center" wrapText="1" readingOrder="1"/>
    </xf>
    <xf numFmtId="165" fontId="25" fillId="0" borderId="135" xfId="0" applyNumberFormat="1" applyFont="1" applyBorder="1" applyAlignment="1">
      <alignment horizontal="center" vertical="center" wrapText="1" readingOrder="1"/>
    </xf>
    <xf numFmtId="165" fontId="25" fillId="0" borderId="78" xfId="0" applyNumberFormat="1" applyFont="1" applyBorder="1" applyAlignment="1">
      <alignment horizontal="center" vertical="center" wrapText="1" readingOrder="1"/>
    </xf>
    <xf numFmtId="165" fontId="25" fillId="0" borderId="79" xfId="0" applyNumberFormat="1" applyFont="1" applyBorder="1" applyAlignment="1">
      <alignment horizontal="center" vertical="center" wrapText="1" readingOrder="1"/>
    </xf>
    <xf numFmtId="177" fontId="25" fillId="0" borderId="155" xfId="0" applyNumberFormat="1" applyFont="1" applyBorder="1" applyAlignment="1">
      <alignment horizontal="center" vertical="center" wrapText="1" readingOrder="1"/>
    </xf>
    <xf numFmtId="177" fontId="25" fillId="4" borderId="155" xfId="0" applyNumberFormat="1" applyFont="1" applyFill="1" applyBorder="1" applyAlignment="1">
      <alignment horizontal="center" vertical="center" wrapText="1" readingOrder="1"/>
    </xf>
    <xf numFmtId="177" fontId="25" fillId="0" borderId="2" xfId="0" applyNumberFormat="1" applyFont="1" applyBorder="1" applyAlignment="1">
      <alignment horizontal="center" vertical="center" wrapText="1" readingOrder="1"/>
    </xf>
    <xf numFmtId="177" fontId="25" fillId="4" borderId="2" xfId="0" applyNumberFormat="1" applyFont="1" applyFill="1" applyBorder="1" applyAlignment="1">
      <alignment horizontal="center" vertical="center" wrapText="1" readingOrder="1"/>
    </xf>
    <xf numFmtId="165" fontId="25" fillId="0" borderId="2" xfId="0" applyNumberFormat="1" applyFont="1" applyBorder="1" applyAlignment="1">
      <alignment horizontal="center" vertical="center" wrapText="1" readingOrder="1"/>
    </xf>
    <xf numFmtId="165" fontId="25" fillId="4" borderId="2" xfId="0" applyNumberFormat="1" applyFont="1" applyFill="1" applyBorder="1" applyAlignment="1">
      <alignment horizontal="center" vertical="center" wrapText="1" readingOrder="1"/>
    </xf>
    <xf numFmtId="165" fontId="25" fillId="2" borderId="2" xfId="0" applyNumberFormat="1" applyFont="1" applyFill="1" applyBorder="1" applyAlignment="1">
      <alignment horizontal="center" vertical="center" wrapText="1" readingOrder="1"/>
    </xf>
    <xf numFmtId="165" fontId="25" fillId="5" borderId="2" xfId="0" applyNumberFormat="1" applyFont="1" applyFill="1" applyBorder="1" applyAlignment="1">
      <alignment horizontal="center" vertical="center" wrapText="1" readingOrder="1"/>
    </xf>
    <xf numFmtId="0" fontId="25" fillId="0" borderId="21" xfId="6" applyFont="1" applyBorder="1" applyAlignment="1">
      <alignment horizontal="left" vertical="center" wrapText="1" readingOrder="1"/>
    </xf>
    <xf numFmtId="177" fontId="25" fillId="4" borderId="184" xfId="6" applyNumberFormat="1" applyFont="1" applyFill="1" applyBorder="1" applyAlignment="1">
      <alignment horizontal="center" vertical="center" wrapText="1" readingOrder="1"/>
    </xf>
    <xf numFmtId="177" fontId="25" fillId="5" borderId="2" xfId="6" applyNumberFormat="1" applyFont="1" applyFill="1" applyBorder="1" applyAlignment="1">
      <alignment horizontal="center" vertical="center" wrapText="1" readingOrder="1"/>
    </xf>
    <xf numFmtId="177" fontId="25" fillId="4" borderId="185" xfId="6" applyNumberFormat="1" applyFont="1" applyFill="1" applyBorder="1" applyAlignment="1">
      <alignment horizontal="center" vertical="center" wrapText="1" readingOrder="1"/>
    </xf>
    <xf numFmtId="177" fontId="25" fillId="5" borderId="186" xfId="6" applyNumberFormat="1" applyFont="1" applyFill="1" applyBorder="1" applyAlignment="1">
      <alignment horizontal="center" vertical="center" wrapText="1" readingOrder="1"/>
    </xf>
    <xf numFmtId="177" fontId="25" fillId="3" borderId="187" xfId="6" applyNumberFormat="1" applyFont="1" applyFill="1" applyBorder="1" applyAlignment="1">
      <alignment horizontal="center" vertical="center" wrapText="1" readingOrder="1"/>
    </xf>
    <xf numFmtId="180" fontId="25" fillId="3" borderId="188" xfId="6" applyNumberFormat="1" applyFont="1" applyFill="1" applyBorder="1" applyAlignment="1">
      <alignment horizontal="center" vertical="center" wrapText="1" readingOrder="1"/>
    </xf>
    <xf numFmtId="0" fontId="25" fillId="0" borderId="23" xfId="6" applyFont="1" applyBorder="1" applyAlignment="1">
      <alignment horizontal="left" vertical="center" wrapText="1" readingOrder="1"/>
    </xf>
    <xf numFmtId="177" fontId="25" fillId="5" borderId="136" xfId="6" applyNumberFormat="1" applyFont="1" applyFill="1" applyBorder="1" applyAlignment="1">
      <alignment horizontal="center" vertical="center" wrapText="1" readingOrder="1"/>
    </xf>
    <xf numFmtId="177" fontId="25" fillId="5" borderId="190" xfId="6" applyNumberFormat="1" applyFont="1" applyFill="1" applyBorder="1" applyAlignment="1">
      <alignment horizontal="center" vertical="center" wrapText="1" readingOrder="1"/>
    </xf>
    <xf numFmtId="165" fontId="25" fillId="4" borderId="127" xfId="0" applyNumberFormat="1" applyFont="1" applyFill="1" applyBorder="1" applyAlignment="1">
      <alignment horizontal="center" vertical="center" wrapText="1" readingOrder="1"/>
    </xf>
    <xf numFmtId="9" fontId="25" fillId="0" borderId="127" xfId="0" applyNumberFormat="1" applyFont="1" applyBorder="1" applyAlignment="1">
      <alignment horizontal="center" vertical="center" wrapText="1" readingOrder="1"/>
    </xf>
    <xf numFmtId="165" fontId="25" fillId="4" borderId="137" xfId="0" applyNumberFormat="1" applyFont="1" applyFill="1" applyBorder="1" applyAlignment="1">
      <alignment horizontal="center" vertical="center" wrapText="1" readingOrder="1"/>
    </xf>
    <xf numFmtId="9" fontId="25" fillId="7" borderId="137" xfId="0" applyNumberFormat="1" applyFont="1" applyFill="1" applyBorder="1" applyAlignment="1">
      <alignment horizontal="center" vertical="center" wrapText="1" readingOrder="1"/>
    </xf>
    <xf numFmtId="165" fontId="25" fillId="4" borderId="61" xfId="0" applyNumberFormat="1" applyFont="1" applyFill="1" applyBorder="1" applyAlignment="1">
      <alignment horizontal="center" vertical="center" wrapText="1" readingOrder="1"/>
    </xf>
    <xf numFmtId="9" fontId="25" fillId="7" borderId="61" xfId="0" applyNumberFormat="1" applyFont="1" applyFill="1" applyBorder="1" applyAlignment="1">
      <alignment horizontal="center" vertical="center" wrapText="1" readingOrder="1"/>
    </xf>
    <xf numFmtId="0" fontId="25" fillId="0" borderId="127" xfId="0" applyFont="1" applyBorder="1" applyAlignment="1">
      <alignment horizontal="left" vertical="center" wrapText="1" readingOrder="1"/>
    </xf>
    <xf numFmtId="166" fontId="25" fillId="0" borderId="67" xfId="0" applyNumberFormat="1" applyFont="1" applyBorder="1" applyAlignment="1">
      <alignment horizontal="center" vertical="center" wrapText="1" readingOrder="1"/>
    </xf>
    <xf numFmtId="0" fontId="34" fillId="0" borderId="14" xfId="0" applyFont="1" applyBorder="1" applyAlignment="1">
      <alignment horizontal="left" vertical="center" wrapText="1" readingOrder="1"/>
    </xf>
    <xf numFmtId="165" fontId="34" fillId="0" borderId="15" xfId="0" applyNumberFormat="1" applyFont="1" applyBorder="1" applyAlignment="1">
      <alignment horizontal="center" vertical="center" wrapText="1" readingOrder="1"/>
    </xf>
    <xf numFmtId="1" fontId="25" fillId="5" borderId="11" xfId="0" applyNumberFormat="1" applyFont="1" applyFill="1" applyBorder="1" applyAlignment="1">
      <alignment horizontal="center" vertical="center" wrapText="1" readingOrder="1"/>
    </xf>
    <xf numFmtId="9" fontId="25" fillId="0" borderId="11" xfId="0" applyNumberFormat="1" applyFont="1" applyBorder="1" applyAlignment="1">
      <alignment horizontal="center" vertical="center" wrapText="1" readingOrder="1"/>
    </xf>
    <xf numFmtId="1" fontId="25" fillId="0" borderId="11" xfId="0" applyNumberFormat="1" applyFont="1" applyBorder="1" applyAlignment="1">
      <alignment horizontal="center" vertical="center" wrapText="1" readingOrder="1"/>
    </xf>
    <xf numFmtId="0" fontId="25" fillId="0" borderId="7" xfId="0" applyFont="1" applyBorder="1" applyAlignment="1">
      <alignment horizontal="left" vertical="center" wrapText="1" indent="1" readingOrder="1"/>
    </xf>
    <xf numFmtId="9" fontId="25" fillId="5" borderId="11" xfId="0" applyNumberFormat="1" applyFont="1" applyFill="1" applyBorder="1" applyAlignment="1">
      <alignment horizontal="center" vertical="center" wrapText="1" readingOrder="1"/>
    </xf>
    <xf numFmtId="0" fontId="25" fillId="0" borderId="14" xfId="0" applyFont="1" applyBorder="1" applyAlignment="1">
      <alignment horizontal="left" vertical="center" wrapText="1" indent="1" readingOrder="1"/>
    </xf>
    <xf numFmtId="166" fontId="25" fillId="5" borderId="67" xfId="0" applyNumberFormat="1" applyFont="1" applyFill="1" applyBorder="1" applyAlignment="1">
      <alignment horizontal="center" vertical="center" wrapText="1" readingOrder="1"/>
    </xf>
    <xf numFmtId="0" fontId="44" fillId="0" borderId="14" xfId="0" applyFont="1" applyBorder="1" applyAlignment="1">
      <alignment horizontal="left" vertical="center" wrapText="1" readingOrder="1"/>
    </xf>
    <xf numFmtId="9" fontId="25" fillId="0" borderId="11" xfId="3" applyFont="1" applyFill="1" applyBorder="1" applyAlignment="1">
      <alignment horizontal="center" vertical="center" wrapText="1" readingOrder="1"/>
    </xf>
    <xf numFmtId="1" fontId="25" fillId="0" borderId="94" xfId="0" applyNumberFormat="1" applyFont="1" applyBorder="1" applyAlignment="1">
      <alignment horizontal="left" vertical="center" wrapText="1" readingOrder="1"/>
    </xf>
    <xf numFmtId="49" fontId="25" fillId="0" borderId="11" xfId="0" applyNumberFormat="1" applyFont="1" applyBorder="1" applyAlignment="1">
      <alignment horizontal="center" vertical="center" wrapText="1" readingOrder="1"/>
    </xf>
    <xf numFmtId="0" fontId="25" fillId="0" borderId="14" xfId="0" applyFont="1" applyBorder="1" applyAlignment="1">
      <alignment horizontal="left" vertical="center" wrapText="1" readingOrder="1"/>
    </xf>
    <xf numFmtId="3" fontId="25" fillId="0" borderId="11" xfId="0" applyNumberFormat="1" applyFont="1" applyBorder="1" applyAlignment="1">
      <alignment horizontal="center" vertical="center" wrapText="1" readingOrder="1"/>
    </xf>
    <xf numFmtId="0" fontId="34" fillId="0" borderId="25" xfId="0" applyFont="1" applyBorder="1" applyAlignment="1">
      <alignment horizontal="left" vertical="center" wrapText="1" readingOrder="1"/>
    </xf>
    <xf numFmtId="165" fontId="34" fillId="0" borderId="68" xfId="0" applyNumberFormat="1" applyFont="1" applyBorder="1" applyAlignment="1">
      <alignment horizontal="center" vertical="center" wrapText="1" readingOrder="1"/>
    </xf>
    <xf numFmtId="0" fontId="25" fillId="0" borderId="141" xfId="0" applyFont="1" applyBorder="1" applyAlignment="1">
      <alignment horizontal="left" vertical="center" wrapText="1" readingOrder="1"/>
    </xf>
    <xf numFmtId="9" fontId="25" fillId="0" borderId="142" xfId="0" applyNumberFormat="1" applyFont="1" applyBorder="1" applyAlignment="1">
      <alignment horizontal="center" vertical="center" wrapText="1" readingOrder="1"/>
    </xf>
    <xf numFmtId="0" fontId="25" fillId="0" borderId="143" xfId="0" applyFont="1" applyBorder="1" applyAlignment="1">
      <alignment horizontal="left" vertical="center" wrapText="1" readingOrder="1"/>
    </xf>
    <xf numFmtId="9" fontId="25" fillId="5" borderId="172" xfId="0" applyNumberFormat="1" applyFont="1" applyFill="1" applyBorder="1" applyAlignment="1">
      <alignment horizontal="center" vertical="center" wrapText="1" readingOrder="1"/>
    </xf>
    <xf numFmtId="0" fontId="25" fillId="0" borderId="63" xfId="0" applyFont="1" applyBorder="1" applyAlignment="1">
      <alignment horizontal="left" vertical="center" wrapText="1" readingOrder="1"/>
    </xf>
    <xf numFmtId="9" fontId="25" fillId="0" borderId="71" xfId="0" applyNumberFormat="1" applyFont="1" applyBorder="1" applyAlignment="1">
      <alignment horizontal="center" vertical="center" wrapText="1" readingOrder="1"/>
    </xf>
    <xf numFmtId="9" fontId="25" fillId="5" borderId="142" xfId="0" applyNumberFormat="1" applyFont="1" applyFill="1" applyBorder="1" applyAlignment="1">
      <alignment horizontal="center" vertical="center" wrapText="1" readingOrder="1"/>
    </xf>
    <xf numFmtId="9" fontId="25" fillId="5" borderId="71" xfId="0" applyNumberFormat="1" applyFont="1" applyFill="1" applyBorder="1" applyAlignment="1">
      <alignment horizontal="center" vertical="center" wrapText="1" readingOrder="1"/>
    </xf>
    <xf numFmtId="0" fontId="25" fillId="0" borderId="25" xfId="0" applyFont="1" applyBorder="1" applyAlignment="1">
      <alignment horizontal="left" vertical="center" wrapText="1" readingOrder="1"/>
    </xf>
    <xf numFmtId="9" fontId="25" fillId="5" borderId="68" xfId="0" applyNumberFormat="1" applyFont="1" applyFill="1" applyBorder="1" applyAlignment="1">
      <alignment horizontal="center" vertical="center" wrapText="1" readingOrder="1"/>
    </xf>
    <xf numFmtId="9" fontId="25" fillId="0" borderId="68" xfId="0" applyNumberFormat="1" applyFont="1" applyBorder="1" applyAlignment="1">
      <alignment horizontal="center" vertical="center" wrapText="1" readingOrder="1"/>
    </xf>
    <xf numFmtId="0" fontId="34" fillId="0" borderId="156" xfId="0" applyFont="1" applyBorder="1" applyAlignment="1">
      <alignment horizontal="left" vertical="center" wrapText="1" readingOrder="1"/>
    </xf>
    <xf numFmtId="0" fontId="25" fillId="0" borderId="62" xfId="0" applyFont="1" applyBorder="1" applyAlignment="1">
      <alignment horizontal="left" vertical="center" wrapText="1" readingOrder="1"/>
    </xf>
    <xf numFmtId="165" fontId="34" fillId="5" borderId="144" xfId="0" applyNumberFormat="1" applyFont="1" applyFill="1" applyBorder="1" applyAlignment="1">
      <alignment horizontal="center" vertical="center" wrapText="1" readingOrder="1"/>
    </xf>
    <xf numFmtId="166" fontId="25" fillId="0" borderId="144" xfId="0" applyNumberFormat="1" applyFont="1" applyBorder="1" applyAlignment="1">
      <alignment horizontal="center" vertical="center" wrapText="1" readingOrder="1"/>
    </xf>
    <xf numFmtId="165" fontId="25" fillId="0" borderId="41" xfId="0" applyNumberFormat="1" applyFont="1" applyBorder="1" applyAlignment="1">
      <alignment horizontal="center" vertical="center" wrapText="1" readingOrder="1"/>
    </xf>
    <xf numFmtId="165" fontId="25" fillId="5" borderId="41" xfId="0" applyNumberFormat="1" applyFont="1" applyFill="1" applyBorder="1" applyAlignment="1">
      <alignment horizontal="center" vertical="center" wrapText="1" readingOrder="1"/>
    </xf>
    <xf numFmtId="166" fontId="25" fillId="0" borderId="41" xfId="0" applyNumberFormat="1" applyFont="1" applyBorder="1" applyAlignment="1">
      <alignment horizontal="center" vertical="center" wrapText="1" readingOrder="1"/>
    </xf>
    <xf numFmtId="0" fontId="34" fillId="0" borderId="64" xfId="0" applyFont="1" applyBorder="1" applyAlignment="1">
      <alignment horizontal="left" vertical="center" wrapText="1" readingOrder="1"/>
    </xf>
    <xf numFmtId="165" fontId="34" fillId="0" borderId="66" xfId="0" applyNumberFormat="1" applyFont="1" applyBorder="1" applyAlignment="1">
      <alignment horizontal="center" vertical="center" wrapText="1" readingOrder="1"/>
    </xf>
    <xf numFmtId="165" fontId="25" fillId="0" borderId="144" xfId="0" applyNumberFormat="1" applyFont="1" applyBorder="1" applyAlignment="1">
      <alignment horizontal="center" vertical="center" wrapText="1" readingOrder="1"/>
    </xf>
    <xf numFmtId="0" fontId="34" fillId="0" borderId="63" xfId="0" applyFont="1" applyBorder="1" applyAlignment="1">
      <alignment horizontal="left" vertical="center" wrapText="1" readingOrder="1"/>
    </xf>
    <xf numFmtId="165" fontId="34" fillId="0" borderId="41" xfId="0" applyNumberFormat="1" applyFont="1" applyBorder="1" applyAlignment="1">
      <alignment horizontal="center" vertical="center" wrapText="1" readingOrder="1"/>
    </xf>
    <xf numFmtId="0" fontId="25" fillId="4" borderId="63" xfId="0" applyFont="1" applyFill="1" applyBorder="1" applyAlignment="1">
      <alignment horizontal="left" vertical="center" wrapText="1" readingOrder="1"/>
    </xf>
    <xf numFmtId="165" fontId="25" fillId="4" borderId="41" xfId="0" applyNumberFormat="1" applyFont="1" applyFill="1" applyBorder="1" applyAlignment="1">
      <alignment horizontal="center" vertical="center" wrapText="1" readingOrder="1"/>
    </xf>
    <xf numFmtId="0" fontId="25" fillId="4" borderId="62" xfId="0" applyFont="1" applyFill="1" applyBorder="1" applyAlignment="1">
      <alignment horizontal="left" vertical="center" wrapText="1" readingOrder="1"/>
    </xf>
    <xf numFmtId="165" fontId="25" fillId="4" borderId="59" xfId="0" applyNumberFormat="1" applyFont="1" applyFill="1" applyBorder="1" applyAlignment="1">
      <alignment horizontal="center" vertical="center" wrapText="1" readingOrder="1"/>
    </xf>
    <xf numFmtId="0" fontId="25" fillId="0" borderId="98" xfId="0" applyFont="1" applyBorder="1" applyAlignment="1">
      <alignment horizontal="left" vertical="center" wrapText="1" readingOrder="1"/>
    </xf>
    <xf numFmtId="165" fontId="25" fillId="0" borderId="44" xfId="0" applyNumberFormat="1" applyFont="1" applyBorder="1" applyAlignment="1">
      <alignment horizontal="center" vertical="center" wrapText="1" readingOrder="1"/>
    </xf>
    <xf numFmtId="165" fontId="25" fillId="0" borderId="26" xfId="0" applyNumberFormat="1" applyFont="1" applyBorder="1" applyAlignment="1">
      <alignment horizontal="center" vertical="center" wrapText="1" readingOrder="1"/>
    </xf>
    <xf numFmtId="15" fontId="25" fillId="0" borderId="58" xfId="0" applyNumberFormat="1" applyFont="1" applyBorder="1" applyAlignment="1">
      <alignment horizontal="center" vertical="center" wrapText="1"/>
    </xf>
    <xf numFmtId="15" fontId="25" fillId="0" borderId="17" xfId="0" applyNumberFormat="1" applyFont="1" applyBorder="1" applyAlignment="1">
      <alignment horizontal="center" vertical="center" wrapText="1"/>
    </xf>
    <xf numFmtId="15" fontId="25" fillId="0" borderId="96" xfId="0" applyNumberFormat="1" applyFont="1" applyBorder="1" applyAlignment="1">
      <alignment horizontal="center" vertical="center" wrapText="1"/>
    </xf>
    <xf numFmtId="15" fontId="25" fillId="0" borderId="47" xfId="0" applyNumberFormat="1" applyFont="1" applyBorder="1" applyAlignment="1">
      <alignment horizontal="center" vertical="center" wrapText="1"/>
    </xf>
    <xf numFmtId="15" fontId="25" fillId="0" borderId="7" xfId="0" applyNumberFormat="1" applyFont="1" applyBorder="1" applyAlignment="1">
      <alignment horizontal="center" vertical="center" wrapText="1"/>
    </xf>
    <xf numFmtId="15" fontId="25" fillId="0" borderId="50" xfId="0" applyNumberFormat="1" applyFont="1" applyBorder="1" applyAlignment="1">
      <alignment horizontal="center" vertical="center" wrapText="1"/>
    </xf>
    <xf numFmtId="0" fontId="25" fillId="0" borderId="47" xfId="0" applyFont="1" applyBorder="1" applyAlignment="1">
      <alignment horizontal="center" vertical="center" wrapText="1"/>
    </xf>
    <xf numFmtId="165" fontId="25" fillId="0" borderId="47" xfId="0" applyNumberFormat="1" applyFont="1" applyBorder="1" applyAlignment="1">
      <alignment horizontal="center" vertical="center" wrapText="1"/>
    </xf>
    <xf numFmtId="0" fontId="25" fillId="0" borderId="14" xfId="0" applyFont="1" applyBorder="1" applyAlignment="1">
      <alignment horizontal="left" vertical="center" wrapText="1"/>
    </xf>
    <xf numFmtId="165" fontId="25" fillId="0" borderId="53" xfId="0" applyNumberFormat="1" applyFont="1" applyBorder="1" applyAlignment="1">
      <alignment horizontal="center" vertical="center" wrapText="1"/>
    </xf>
    <xf numFmtId="166" fontId="25" fillId="0" borderId="52" xfId="0" applyNumberFormat="1" applyFont="1" applyBorder="1" applyAlignment="1">
      <alignment horizontal="center" vertical="center" wrapText="1"/>
    </xf>
    <xf numFmtId="165" fontId="25" fillId="5" borderId="11" xfId="0" applyNumberFormat="1" applyFont="1" applyFill="1" applyBorder="1" applyAlignment="1">
      <alignment horizontal="center" vertical="center" wrapText="1"/>
    </xf>
    <xf numFmtId="165" fontId="25" fillId="5" borderId="52" xfId="0" applyNumberFormat="1" applyFont="1" applyFill="1" applyBorder="1" applyAlignment="1">
      <alignment horizontal="center" vertical="center" wrapText="1"/>
    </xf>
    <xf numFmtId="0" fontId="25" fillId="0" borderId="25" xfId="0" applyFont="1" applyBorder="1" applyAlignment="1">
      <alignment horizontal="left" vertical="center" wrapText="1"/>
    </xf>
    <xf numFmtId="165" fontId="25" fillId="0" borderId="35" xfId="0" applyNumberFormat="1" applyFont="1" applyBorder="1" applyAlignment="1">
      <alignment horizontal="center" vertical="center" wrapText="1"/>
    </xf>
    <xf numFmtId="0" fontId="25" fillId="0" borderId="52" xfId="0" applyFont="1" applyBorder="1" applyAlignment="1">
      <alignment horizontal="center" vertical="center" wrapText="1"/>
    </xf>
    <xf numFmtId="0" fontId="10" fillId="3" borderId="38" xfId="0" applyFont="1" applyFill="1" applyBorder="1" applyAlignment="1">
      <alignment horizontal="center" vertical="center" wrapText="1" readingOrder="1"/>
    </xf>
    <xf numFmtId="17" fontId="10" fillId="3" borderId="38" xfId="0" quotePrefix="1" applyNumberFormat="1" applyFont="1" applyFill="1" applyBorder="1" applyAlignment="1">
      <alignment horizontal="center" vertical="center" wrapText="1" readingOrder="1"/>
    </xf>
    <xf numFmtId="0" fontId="45" fillId="3" borderId="39" xfId="0" applyFont="1" applyFill="1" applyBorder="1" applyAlignment="1">
      <alignment horizontal="center" vertical="center" wrapText="1" readingOrder="1"/>
    </xf>
    <xf numFmtId="9" fontId="45" fillId="3" borderId="39" xfId="3" applyFont="1" applyFill="1" applyBorder="1" applyAlignment="1">
      <alignment horizontal="center" vertical="center" wrapText="1" readingOrder="1"/>
    </xf>
    <xf numFmtId="9" fontId="45" fillId="4" borderId="39" xfId="3" applyFont="1" applyFill="1" applyBorder="1" applyAlignment="1">
      <alignment horizontal="center" vertical="center" wrapText="1" readingOrder="1"/>
    </xf>
    <xf numFmtId="0" fontId="10" fillId="3" borderId="32" xfId="0" applyFont="1" applyFill="1" applyBorder="1" applyAlignment="1">
      <alignment horizontal="center" vertical="center" wrapText="1" readingOrder="1"/>
    </xf>
    <xf numFmtId="15" fontId="10" fillId="3" borderId="32" xfId="0" applyNumberFormat="1" applyFont="1" applyFill="1" applyBorder="1" applyAlignment="1">
      <alignment horizontal="center" vertical="center" wrapText="1" readingOrder="1"/>
    </xf>
    <xf numFmtId="170" fontId="10" fillId="4" borderId="33" xfId="0" applyNumberFormat="1" applyFont="1" applyFill="1" applyBorder="1" applyAlignment="1">
      <alignment horizontal="center" vertical="center" wrapText="1" readingOrder="1"/>
    </xf>
    <xf numFmtId="169" fontId="10" fillId="3" borderId="33" xfId="3" applyNumberFormat="1" applyFont="1" applyFill="1" applyBorder="1" applyAlignment="1">
      <alignment horizontal="center" vertical="center" wrapText="1" readingOrder="1"/>
    </xf>
    <xf numFmtId="15" fontId="10" fillId="4" borderId="32" xfId="0" quotePrefix="1" applyNumberFormat="1" applyFont="1" applyFill="1" applyBorder="1" applyAlignment="1">
      <alignment horizontal="center" vertical="center" wrapText="1" readingOrder="1"/>
    </xf>
    <xf numFmtId="171" fontId="10" fillId="4" borderId="33" xfId="0" applyNumberFormat="1" applyFont="1" applyFill="1" applyBorder="1" applyAlignment="1">
      <alignment horizontal="center" vertical="center" wrapText="1" readingOrder="1"/>
    </xf>
    <xf numFmtId="17" fontId="10" fillId="3" borderId="32" xfId="0" quotePrefix="1" applyNumberFormat="1" applyFont="1" applyFill="1" applyBorder="1" applyAlignment="1">
      <alignment horizontal="center" vertical="center" wrapText="1" readingOrder="1"/>
    </xf>
    <xf numFmtId="2" fontId="10" fillId="4" borderId="32" xfId="0" quotePrefix="1" applyNumberFormat="1" applyFont="1" applyFill="1" applyBorder="1" applyAlignment="1">
      <alignment horizontal="center" vertical="center" wrapText="1" readingOrder="1"/>
    </xf>
    <xf numFmtId="15" fontId="10" fillId="3" borderId="38" xfId="0" applyNumberFormat="1" applyFont="1" applyFill="1" applyBorder="1" applyAlignment="1">
      <alignment horizontal="center" vertical="center" wrapText="1" readingOrder="1"/>
    </xf>
    <xf numFmtId="169" fontId="10" fillId="3" borderId="39" xfId="3" applyNumberFormat="1" applyFont="1" applyFill="1" applyBorder="1" applyAlignment="1">
      <alignment horizontal="center" vertical="center" wrapText="1" readingOrder="1"/>
    </xf>
    <xf numFmtId="15" fontId="10" fillId="4" borderId="38" xfId="0" quotePrefix="1" applyNumberFormat="1" applyFont="1" applyFill="1" applyBorder="1" applyAlignment="1">
      <alignment horizontal="center" vertical="center" wrapText="1" readingOrder="1"/>
    </xf>
    <xf numFmtId="172" fontId="10" fillId="4" borderId="33" xfId="0" applyNumberFormat="1" applyFont="1" applyFill="1" applyBorder="1" applyAlignment="1">
      <alignment horizontal="center" vertical="center" wrapText="1" readingOrder="1"/>
    </xf>
    <xf numFmtId="170" fontId="10" fillId="4" borderId="39" xfId="0" applyNumberFormat="1" applyFont="1" applyFill="1" applyBorder="1" applyAlignment="1">
      <alignment horizontal="center" vertical="center" wrapText="1" readingOrder="1"/>
    </xf>
    <xf numFmtId="0" fontId="34" fillId="0" borderId="0" xfId="0" applyFont="1" applyAlignment="1">
      <alignment horizontal="left" vertical="center" wrapText="1" readingOrder="1"/>
    </xf>
    <xf numFmtId="9" fontId="34" fillId="0" borderId="0" xfId="0" applyNumberFormat="1" applyFont="1" applyAlignment="1">
      <alignment horizontal="center" vertical="center" wrapText="1" readingOrder="1"/>
    </xf>
    <xf numFmtId="181" fontId="25" fillId="0" borderId="40" xfId="0" applyNumberFormat="1" applyFont="1" applyBorder="1" applyAlignment="1">
      <alignment horizontal="center" vertical="center" wrapText="1" readingOrder="1"/>
    </xf>
    <xf numFmtId="165" fontId="23" fillId="0" borderId="53" xfId="0" applyNumberFormat="1" applyFont="1" applyBorder="1" applyAlignment="1">
      <alignment horizontal="center" vertical="center" wrapText="1" readingOrder="1"/>
    </xf>
    <xf numFmtId="9" fontId="21" fillId="0" borderId="193" xfId="0" applyNumberFormat="1" applyFont="1" applyBorder="1" applyAlignment="1">
      <alignment horizontal="center" vertical="center" wrapText="1" readingOrder="1"/>
    </xf>
    <xf numFmtId="166" fontId="25" fillId="16" borderId="192" xfId="0" applyNumberFormat="1" applyFont="1" applyFill="1" applyBorder="1" applyAlignment="1">
      <alignment horizontal="center" vertical="center" wrapText="1" readingOrder="1"/>
    </xf>
    <xf numFmtId="9" fontId="25" fillId="16" borderId="193" xfId="0" applyNumberFormat="1" applyFont="1" applyFill="1" applyBorder="1" applyAlignment="1">
      <alignment horizontal="center" vertical="center" wrapText="1" readingOrder="1"/>
    </xf>
    <xf numFmtId="9" fontId="25" fillId="16" borderId="193" xfId="3" applyFont="1" applyFill="1" applyBorder="1" applyAlignment="1">
      <alignment horizontal="center" vertical="center" wrapText="1" readingOrder="1"/>
    </xf>
    <xf numFmtId="1" fontId="25" fillId="16" borderId="193" xfId="0" applyNumberFormat="1" applyFont="1" applyFill="1" applyBorder="1" applyAlignment="1">
      <alignment horizontal="center" vertical="center" wrapText="1" readingOrder="1"/>
    </xf>
    <xf numFmtId="9" fontId="25" fillId="7" borderId="11" xfId="0" applyNumberFormat="1" applyFont="1" applyFill="1" applyBorder="1" applyAlignment="1">
      <alignment horizontal="center" vertical="center" wrapText="1" readingOrder="1"/>
    </xf>
    <xf numFmtId="165" fontId="34" fillId="7" borderId="15" xfId="0" applyNumberFormat="1" applyFont="1" applyFill="1" applyBorder="1" applyAlignment="1">
      <alignment horizontal="center" vertical="center" wrapText="1" readingOrder="1"/>
    </xf>
    <xf numFmtId="166" fontId="25" fillId="5" borderId="192" xfId="0" applyNumberFormat="1" applyFont="1" applyFill="1" applyBorder="1" applyAlignment="1">
      <alignment horizontal="center" vertical="center" wrapText="1" readingOrder="1"/>
    </xf>
    <xf numFmtId="9" fontId="25" fillId="5" borderId="193" xfId="0" applyNumberFormat="1" applyFont="1" applyFill="1" applyBorder="1" applyAlignment="1">
      <alignment horizontal="center" vertical="center" wrapText="1" readingOrder="1"/>
    </xf>
    <xf numFmtId="43" fontId="25" fillId="5" borderId="61" xfId="1" applyFont="1" applyFill="1" applyBorder="1" applyAlignment="1">
      <alignment horizontal="center" vertical="center" wrapText="1" readingOrder="1"/>
    </xf>
    <xf numFmtId="166" fontId="21" fillId="0" borderId="67" xfId="0" applyNumberFormat="1" applyFont="1" applyBorder="1" applyAlignment="1">
      <alignment horizontal="center" vertical="center" wrapText="1" readingOrder="1"/>
    </xf>
    <xf numFmtId="9" fontId="21" fillId="0" borderId="11" xfId="3" applyFont="1" applyFill="1" applyBorder="1" applyAlignment="1">
      <alignment horizontal="center" vertical="center" wrapText="1" readingOrder="1"/>
    </xf>
    <xf numFmtId="0" fontId="16" fillId="2" borderId="2" xfId="0" applyFont="1" applyFill="1" applyBorder="1" applyAlignment="1">
      <alignment horizontal="center" vertical="center" wrapText="1" readingOrder="1"/>
    </xf>
    <xf numFmtId="182" fontId="25" fillId="0" borderId="2" xfId="0" applyNumberFormat="1" applyFont="1" applyBorder="1" applyAlignment="1">
      <alignment horizontal="center" vertical="center" wrapText="1" readingOrder="1"/>
    </xf>
    <xf numFmtId="0" fontId="25" fillId="7" borderId="11" xfId="0" applyFont="1" applyFill="1" applyBorder="1" applyAlignment="1">
      <alignment horizontal="center" vertical="center" wrapText="1" readingOrder="1"/>
    </xf>
    <xf numFmtId="0" fontId="7" fillId="0" borderId="0" xfId="4" applyAlignment="1">
      <alignment vertical="center"/>
    </xf>
    <xf numFmtId="167" fontId="0" fillId="0" borderId="0" xfId="0" applyNumberFormat="1"/>
    <xf numFmtId="181" fontId="25" fillId="0" borderId="116" xfId="0" applyNumberFormat="1" applyFont="1" applyBorder="1" applyAlignment="1">
      <alignment horizontal="center" vertical="center" wrapText="1" readingOrder="1"/>
    </xf>
    <xf numFmtId="181" fontId="25" fillId="4" borderId="113" xfId="0" applyNumberFormat="1" applyFont="1" applyFill="1" applyBorder="1" applyAlignment="1">
      <alignment horizontal="center" vertical="center" wrapText="1" readingOrder="1"/>
    </xf>
    <xf numFmtId="181" fontId="25" fillId="0" borderId="123" xfId="0" applyNumberFormat="1" applyFont="1" applyBorder="1" applyAlignment="1">
      <alignment horizontal="center" vertical="center" wrapText="1" readingOrder="1"/>
    </xf>
    <xf numFmtId="181" fontId="34" fillId="4" borderId="113" xfId="0" applyNumberFormat="1" applyFont="1" applyFill="1" applyBorder="1" applyAlignment="1">
      <alignment horizontal="center" vertical="center" wrapText="1" readingOrder="1"/>
    </xf>
    <xf numFmtId="181" fontId="25" fillId="0" borderId="118" xfId="0" applyNumberFormat="1" applyFont="1" applyBorder="1" applyAlignment="1">
      <alignment horizontal="center" vertical="center" wrapText="1" readingOrder="1"/>
    </xf>
    <xf numFmtId="181" fontId="25" fillId="4" borderId="41" xfId="0" applyNumberFormat="1" applyFont="1" applyFill="1" applyBorder="1" applyAlignment="1">
      <alignment horizontal="center" vertical="center" wrapText="1" readingOrder="1"/>
    </xf>
    <xf numFmtId="181" fontId="25" fillId="0" borderId="153" xfId="0" applyNumberFormat="1" applyFont="1" applyBorder="1" applyAlignment="1">
      <alignment horizontal="center" vertical="center" wrapText="1" readingOrder="1"/>
    </xf>
    <xf numFmtId="181" fontId="34" fillId="4" borderId="41" xfId="0" applyNumberFormat="1" applyFont="1" applyFill="1" applyBorder="1" applyAlignment="1">
      <alignment horizontal="center" vertical="center" wrapText="1" readingOrder="1"/>
    </xf>
    <xf numFmtId="181" fontId="25" fillId="0" borderId="120" xfId="0" applyNumberFormat="1" applyFont="1" applyBorder="1" applyAlignment="1">
      <alignment horizontal="center" vertical="center" wrapText="1" readingOrder="1"/>
    </xf>
    <xf numFmtId="181" fontId="25" fillId="4" borderId="66" xfId="0" applyNumberFormat="1" applyFont="1" applyFill="1" applyBorder="1" applyAlignment="1">
      <alignment horizontal="center" vertical="center" wrapText="1" readingOrder="1"/>
    </xf>
    <xf numFmtId="181" fontId="25" fillId="0" borderId="125" xfId="0" applyNumberFormat="1" applyFont="1" applyBorder="1" applyAlignment="1">
      <alignment horizontal="center" vertical="center" wrapText="1" readingOrder="1"/>
    </xf>
    <xf numFmtId="181" fontId="34" fillId="4" borderId="66" xfId="0" applyNumberFormat="1" applyFont="1" applyFill="1" applyBorder="1" applyAlignment="1">
      <alignment horizontal="center" vertical="center" wrapText="1" readingOrder="1"/>
    </xf>
    <xf numFmtId="181" fontId="34" fillId="0" borderId="121" xfId="0" applyNumberFormat="1" applyFont="1" applyBorder="1" applyAlignment="1">
      <alignment horizontal="center" vertical="center" wrapText="1" readingOrder="1"/>
    </xf>
    <xf numFmtId="181" fontId="34" fillId="0" borderId="122" xfId="0" applyNumberFormat="1" applyFont="1" applyBorder="1" applyAlignment="1">
      <alignment horizontal="center" vertical="center" wrapText="1" readingOrder="1"/>
    </xf>
    <xf numFmtId="181" fontId="34" fillId="3" borderId="40" xfId="0" applyNumberFormat="1" applyFont="1" applyFill="1" applyBorder="1" applyAlignment="1">
      <alignment horizontal="center" vertical="center" wrapText="1" readingOrder="1"/>
    </xf>
    <xf numFmtId="181" fontId="34" fillId="0" borderId="126" xfId="0" applyNumberFormat="1" applyFont="1" applyBorder="1" applyAlignment="1">
      <alignment horizontal="center" vertical="center" wrapText="1" readingOrder="1"/>
    </xf>
    <xf numFmtId="0" fontId="25" fillId="2" borderId="194" xfId="0" applyFont="1" applyFill="1" applyBorder="1" applyAlignment="1">
      <alignment horizontal="left" vertical="center" wrapText="1" indent="1" readingOrder="1"/>
    </xf>
    <xf numFmtId="0" fontId="25" fillId="2" borderId="195" xfId="0" applyFont="1" applyFill="1" applyBorder="1" applyAlignment="1">
      <alignment horizontal="left" vertical="center" wrapText="1" indent="1" readingOrder="1"/>
    </xf>
    <xf numFmtId="0" fontId="25" fillId="2" borderId="196" xfId="0" applyFont="1" applyFill="1" applyBorder="1" applyAlignment="1">
      <alignment horizontal="left" vertical="center" wrapText="1" indent="1" readingOrder="1"/>
    </xf>
    <xf numFmtId="183" fontId="25" fillId="0" borderId="82" xfId="0" applyNumberFormat="1" applyFont="1" applyBorder="1" applyAlignment="1">
      <alignment horizontal="center" vertical="center" wrapText="1"/>
    </xf>
    <xf numFmtId="0" fontId="34" fillId="0" borderId="86" xfId="0" applyFont="1" applyBorder="1" applyAlignment="1">
      <alignment vertical="center"/>
    </xf>
    <xf numFmtId="168" fontId="25" fillId="0" borderId="0" xfId="1" applyNumberFormat="1" applyFont="1" applyFill="1" applyBorder="1" applyAlignment="1">
      <alignment horizontal="left" vertical="center"/>
    </xf>
    <xf numFmtId="165" fontId="25" fillId="0" borderId="134" xfId="0" applyNumberFormat="1" applyFont="1" applyBorder="1" applyAlignment="1">
      <alignment horizontal="center" vertical="center" wrapText="1" readingOrder="1"/>
    </xf>
    <xf numFmtId="179" fontId="25" fillId="0" borderId="134" xfId="3" applyNumberFormat="1" applyFont="1" applyFill="1" applyBorder="1" applyAlignment="1">
      <alignment horizontal="center" vertical="center" wrapText="1" readingOrder="1"/>
    </xf>
    <xf numFmtId="176" fontId="25" fillId="7" borderId="134" xfId="0" applyNumberFormat="1" applyFont="1" applyFill="1" applyBorder="1" applyAlignment="1">
      <alignment horizontal="center" vertical="center" wrapText="1" readingOrder="1"/>
    </xf>
    <xf numFmtId="179" fontId="25" fillId="4" borderId="134" xfId="3" applyNumberFormat="1" applyFont="1" applyFill="1" applyBorder="1" applyAlignment="1">
      <alignment horizontal="center" vertical="center" wrapText="1" readingOrder="1"/>
    </xf>
    <xf numFmtId="9" fontId="25" fillId="0" borderId="11" xfId="0" quotePrefix="1" applyNumberFormat="1" applyFont="1" applyBorder="1" applyAlignment="1">
      <alignment horizontal="center" vertical="center" wrapText="1" readingOrder="1"/>
    </xf>
    <xf numFmtId="181" fontId="25" fillId="5" borderId="159" xfId="0" applyNumberFormat="1" applyFont="1" applyFill="1" applyBorder="1" applyAlignment="1">
      <alignment horizontal="center" vertical="center" wrapText="1" readingOrder="1"/>
    </xf>
    <xf numFmtId="181" fontId="25" fillId="5" borderId="132" xfId="0" applyNumberFormat="1" applyFont="1" applyFill="1" applyBorder="1" applyAlignment="1">
      <alignment horizontal="center" vertical="center" wrapText="1" readingOrder="1"/>
    </xf>
    <xf numFmtId="0" fontId="19" fillId="0" borderId="0" xfId="0" applyFont="1"/>
    <xf numFmtId="0" fontId="25" fillId="0" borderId="82" xfId="0" applyFont="1" applyBorder="1" applyAlignment="1">
      <alignment horizontal="left" vertical="center" wrapText="1" readingOrder="1"/>
    </xf>
    <xf numFmtId="177" fontId="25" fillId="4" borderId="93" xfId="0" applyNumberFormat="1" applyFont="1" applyFill="1" applyBorder="1" applyAlignment="1">
      <alignment horizontal="center" vertical="center"/>
    </xf>
    <xf numFmtId="0" fontId="10" fillId="4" borderId="32" xfId="0" applyFont="1" applyFill="1" applyBorder="1" applyAlignment="1">
      <alignment horizontal="center" vertical="center" wrapText="1" readingOrder="1"/>
    </xf>
    <xf numFmtId="17" fontId="10" fillId="4" borderId="32" xfId="0" quotePrefix="1" applyNumberFormat="1" applyFont="1" applyFill="1" applyBorder="1" applyAlignment="1">
      <alignment horizontal="center" vertical="center" wrapText="1" readingOrder="1"/>
    </xf>
    <xf numFmtId="0" fontId="13" fillId="9" borderId="97" xfId="0" applyFont="1" applyFill="1" applyBorder="1" applyAlignment="1">
      <alignment horizontal="center" vertical="center" wrapText="1" readingOrder="1"/>
    </xf>
    <xf numFmtId="0" fontId="13" fillId="9" borderId="101" xfId="0" applyFont="1" applyFill="1" applyBorder="1" applyAlignment="1">
      <alignment horizontal="center" vertical="center" wrapText="1" readingOrder="1"/>
    </xf>
    <xf numFmtId="0" fontId="19" fillId="0" borderId="0" xfId="0" applyFont="1" applyAlignment="1">
      <alignment horizontal="left" wrapText="1" indent="1"/>
    </xf>
    <xf numFmtId="165" fontId="25" fillId="5" borderId="25" xfId="0" applyNumberFormat="1" applyFont="1" applyFill="1" applyBorder="1" applyAlignment="1">
      <alignment horizontal="center" vertical="center" wrapText="1"/>
    </xf>
    <xf numFmtId="165" fontId="25" fillId="5" borderId="35" xfId="0" applyNumberFormat="1" applyFont="1" applyFill="1" applyBorder="1" applyAlignment="1">
      <alignment horizontal="center" vertical="center" wrapText="1"/>
    </xf>
    <xf numFmtId="166" fontId="25" fillId="5" borderId="11" xfId="0" applyNumberFormat="1" applyFont="1" applyFill="1" applyBorder="1" applyAlignment="1">
      <alignment horizontal="center" vertical="center" wrapText="1"/>
    </xf>
    <xf numFmtId="0" fontId="25" fillId="2" borderId="67" xfId="0" applyFont="1" applyFill="1" applyBorder="1" applyAlignment="1">
      <alignment horizontal="left" vertical="center" wrapText="1" indent="1" readingOrder="1"/>
    </xf>
    <xf numFmtId="166" fontId="25" fillId="5" borderId="104" xfId="0" applyNumberFormat="1" applyFont="1" applyFill="1" applyBorder="1" applyAlignment="1">
      <alignment horizontal="center" vertical="center" wrapText="1" readingOrder="1"/>
    </xf>
    <xf numFmtId="0" fontId="25" fillId="2" borderId="199" xfId="0" applyFont="1" applyFill="1" applyBorder="1" applyAlignment="1">
      <alignment horizontal="left" vertical="center" wrapText="1" indent="1" readingOrder="1"/>
    </xf>
    <xf numFmtId="9" fontId="10" fillId="0" borderId="0" xfId="0" applyNumberFormat="1" applyFont="1"/>
    <xf numFmtId="4" fontId="10" fillId="0" borderId="0" xfId="0" applyNumberFormat="1" applyFont="1"/>
    <xf numFmtId="167" fontId="25" fillId="0" borderId="40" xfId="0" applyNumberFormat="1" applyFont="1" applyBorder="1" applyAlignment="1">
      <alignment horizontal="center" vertical="center" wrapText="1" readingOrder="1"/>
    </xf>
    <xf numFmtId="167" fontId="25" fillId="5" borderId="40" xfId="0" applyNumberFormat="1" applyFont="1" applyFill="1" applyBorder="1" applyAlignment="1">
      <alignment horizontal="center" vertical="center" wrapText="1" readingOrder="1"/>
    </xf>
    <xf numFmtId="0" fontId="19" fillId="0" borderId="0" xfId="0" applyFont="1" applyAlignment="1">
      <alignment horizontal="left" indent="2"/>
    </xf>
    <xf numFmtId="166" fontId="25" fillId="0" borderId="104" xfId="0" applyNumberFormat="1" applyFont="1" applyBorder="1" applyAlignment="1">
      <alignment horizontal="center" vertical="center" wrapText="1" readingOrder="1"/>
    </xf>
    <xf numFmtId="166" fontId="25" fillId="5" borderId="137" xfId="0" applyNumberFormat="1" applyFont="1" applyFill="1" applyBorder="1" applyAlignment="1">
      <alignment horizontal="center" vertical="center" wrapText="1" readingOrder="1"/>
    </xf>
    <xf numFmtId="166" fontId="25" fillId="5" borderId="200" xfId="0" applyNumberFormat="1" applyFont="1" applyFill="1" applyBorder="1" applyAlignment="1">
      <alignment horizontal="center" vertical="center" wrapText="1" readingOrder="1"/>
    </xf>
    <xf numFmtId="166" fontId="25" fillId="5" borderId="62" xfId="0" applyNumberFormat="1" applyFont="1" applyFill="1" applyBorder="1" applyAlignment="1">
      <alignment horizontal="center" vertical="center" wrapText="1" readingOrder="1"/>
    </xf>
    <xf numFmtId="166" fontId="25" fillId="5" borderId="198" xfId="0" applyNumberFormat="1" applyFont="1" applyFill="1" applyBorder="1" applyAlignment="1">
      <alignment horizontal="center" vertical="center" wrapText="1" readingOrder="1"/>
    </xf>
    <xf numFmtId="166" fontId="25" fillId="0" borderId="160" xfId="0" applyNumberFormat="1" applyFont="1" applyBorder="1" applyAlignment="1">
      <alignment horizontal="center" vertical="center" wrapText="1" readingOrder="1"/>
    </xf>
    <xf numFmtId="0" fontId="19" fillId="0" borderId="0" xfId="0" applyFont="1" applyAlignment="1">
      <alignment horizontal="left" vertical="top" indent="1"/>
    </xf>
    <xf numFmtId="0" fontId="25" fillId="2" borderId="63" xfId="0" applyFont="1" applyFill="1" applyBorder="1" applyAlignment="1">
      <alignment horizontal="left" vertical="center" wrapText="1" indent="1" readingOrder="1"/>
    </xf>
    <xf numFmtId="181" fontId="25" fillId="0" borderId="41" xfId="3" applyNumberFormat="1" applyFont="1" applyFill="1" applyBorder="1" applyAlignment="1">
      <alignment horizontal="center" vertical="center" wrapText="1" readingOrder="1"/>
    </xf>
    <xf numFmtId="9" fontId="25" fillId="0" borderId="41" xfId="3" applyFont="1" applyFill="1" applyBorder="1" applyAlignment="1">
      <alignment horizontal="center" vertical="center" wrapText="1" readingOrder="1"/>
    </xf>
    <xf numFmtId="0" fontId="25" fillId="2" borderId="62" xfId="0" applyFont="1" applyFill="1" applyBorder="1" applyAlignment="1">
      <alignment horizontal="left" vertical="center" wrapText="1" indent="1" readingOrder="1"/>
    </xf>
    <xf numFmtId="181" fontId="25" fillId="0" borderId="65" xfId="3" applyNumberFormat="1" applyFont="1" applyFill="1" applyBorder="1" applyAlignment="1">
      <alignment horizontal="center" vertical="center" wrapText="1" readingOrder="1"/>
    </xf>
    <xf numFmtId="9" fontId="25" fillId="0" borderId="65" xfId="3" applyFont="1" applyFill="1" applyBorder="1" applyAlignment="1">
      <alignment horizontal="center" vertical="center" wrapText="1" readingOrder="1"/>
    </xf>
    <xf numFmtId="0" fontId="25" fillId="2" borderId="64" xfId="0" applyFont="1" applyFill="1" applyBorder="1" applyAlignment="1">
      <alignment horizontal="left" vertical="center" wrapText="1" indent="1" readingOrder="1"/>
    </xf>
    <xf numFmtId="0" fontId="19" fillId="0" borderId="0" xfId="0" applyFont="1" applyAlignment="1">
      <alignment vertical="top" wrapText="1"/>
    </xf>
    <xf numFmtId="0" fontId="19" fillId="0" borderId="0" xfId="0" applyFont="1" applyAlignment="1">
      <alignment vertical="top"/>
    </xf>
    <xf numFmtId="0" fontId="10" fillId="0" borderId="0" xfId="0" applyFont="1" applyAlignment="1">
      <alignment wrapText="1"/>
    </xf>
    <xf numFmtId="0" fontId="25" fillId="0" borderId="0" xfId="5" applyFont="1" applyFill="1" applyBorder="1" applyAlignment="1">
      <alignment vertical="center"/>
    </xf>
    <xf numFmtId="0" fontId="25" fillId="0" borderId="81" xfId="0" applyFont="1" applyBorder="1" applyAlignment="1">
      <alignment horizontal="left" vertical="center" indent="1" readingOrder="1"/>
    </xf>
    <xf numFmtId="0" fontId="25" fillId="0" borderId="93" xfId="0" applyFont="1" applyBorder="1" applyAlignment="1">
      <alignment horizontal="left" vertical="center" indent="1" readingOrder="1"/>
    </xf>
    <xf numFmtId="0" fontId="25" fillId="0" borderId="148" xfId="0" applyFont="1" applyBorder="1" applyAlignment="1">
      <alignment horizontal="left" vertical="center" indent="1" readingOrder="1"/>
    </xf>
    <xf numFmtId="0" fontId="25" fillId="0" borderId="138" xfId="0" applyFont="1" applyBorder="1" applyAlignment="1">
      <alignment horizontal="left" vertical="center" indent="1" readingOrder="1"/>
    </xf>
    <xf numFmtId="174" fontId="10" fillId="0" borderId="0" xfId="0" applyNumberFormat="1" applyFont="1" applyAlignment="1">
      <alignment vertical="center"/>
    </xf>
    <xf numFmtId="174" fontId="25" fillId="0" borderId="69" xfId="0" applyNumberFormat="1" applyFont="1" applyBorder="1" applyAlignment="1">
      <alignment horizontal="center" vertical="center" wrapText="1"/>
    </xf>
    <xf numFmtId="0" fontId="11" fillId="0" borderId="0" xfId="0" applyFont="1" applyAlignment="1">
      <alignment vertical="center"/>
    </xf>
    <xf numFmtId="166" fontId="25" fillId="0" borderId="203" xfId="0" applyNumberFormat="1" applyFont="1" applyBorder="1" applyAlignment="1">
      <alignment horizontal="center" vertical="center" wrapText="1" readingOrder="1"/>
    </xf>
    <xf numFmtId="0" fontId="34" fillId="0" borderId="127" xfId="0" applyFont="1" applyBorder="1" applyAlignment="1">
      <alignment horizontal="left" vertical="center" wrapText="1" readingOrder="1"/>
    </xf>
    <xf numFmtId="165" fontId="34" fillId="0" borderId="206" xfId="0" applyNumberFormat="1" applyFont="1" applyBorder="1" applyAlignment="1">
      <alignment horizontal="center" vertical="center" wrapText="1" readingOrder="1"/>
    </xf>
    <xf numFmtId="0" fontId="34" fillId="0" borderId="143" xfId="0" applyFont="1" applyBorder="1" applyAlignment="1">
      <alignment horizontal="left" vertical="center" wrapText="1" readingOrder="1"/>
    </xf>
    <xf numFmtId="165" fontId="34" fillId="0" borderId="202" xfId="0" applyNumberFormat="1" applyFont="1" applyBorder="1" applyAlignment="1">
      <alignment horizontal="center" vertical="center" wrapText="1" readingOrder="1"/>
    </xf>
    <xf numFmtId="166" fontId="25" fillId="0" borderId="198" xfId="0" applyNumberFormat="1" applyFont="1" applyBorder="1" applyAlignment="1">
      <alignment horizontal="center" vertical="center" wrapText="1" readingOrder="1"/>
    </xf>
    <xf numFmtId="166" fontId="25" fillId="0" borderId="157" xfId="0" applyNumberFormat="1" applyFont="1" applyBorder="1" applyAlignment="1">
      <alignment horizontal="center" vertical="center" wrapText="1" readingOrder="1"/>
    </xf>
    <xf numFmtId="0" fontId="25" fillId="0" borderId="61" xfId="0" applyFont="1" applyBorder="1" applyAlignment="1">
      <alignment horizontal="left" vertical="center" wrapText="1" indent="1" readingOrder="1"/>
    </xf>
    <xf numFmtId="0" fontId="25" fillId="0" borderId="143" xfId="0" applyFont="1" applyBorder="1" applyAlignment="1">
      <alignment horizontal="left" vertical="center" wrapText="1" indent="1" readingOrder="1"/>
    </xf>
    <xf numFmtId="0" fontId="25" fillId="0" borderId="63" xfId="0" applyFont="1" applyBorder="1" applyAlignment="1">
      <alignment horizontal="left" vertical="center" wrapText="1" indent="1" readingOrder="1"/>
    </xf>
    <xf numFmtId="0" fontId="25" fillId="0" borderId="98" xfId="0" applyFont="1" applyBorder="1" applyAlignment="1">
      <alignment horizontal="left" vertical="center" wrapText="1" indent="1" readingOrder="1"/>
    </xf>
    <xf numFmtId="166" fontId="25" fillId="0" borderId="83" xfId="0" applyNumberFormat="1" applyFont="1" applyBorder="1" applyAlignment="1">
      <alignment horizontal="center" vertical="center" wrapText="1" readingOrder="1"/>
    </xf>
    <xf numFmtId="166" fontId="25" fillId="0" borderId="202" xfId="0" applyNumberFormat="1" applyFont="1" applyBorder="1" applyAlignment="1">
      <alignment horizontal="center" vertical="center" wrapText="1" readingOrder="1"/>
    </xf>
    <xf numFmtId="0" fontId="25" fillId="0" borderId="62" xfId="0" applyFont="1" applyBorder="1" applyAlignment="1">
      <alignment horizontal="left" vertical="center" wrapText="1" indent="2" readingOrder="1"/>
    </xf>
    <xf numFmtId="0" fontId="25" fillId="0" borderId="25" xfId="0" applyFont="1" applyBorder="1" applyAlignment="1">
      <alignment horizontal="left" vertical="center" wrapText="1" indent="2" readingOrder="1"/>
    </xf>
    <xf numFmtId="166" fontId="25" fillId="0" borderId="206" xfId="0" applyNumberFormat="1" applyFont="1" applyBorder="1" applyAlignment="1">
      <alignment horizontal="center" vertical="center" wrapText="1" readingOrder="1"/>
    </xf>
    <xf numFmtId="166" fontId="25" fillId="0" borderId="59" xfId="0" applyNumberFormat="1" applyFont="1" applyBorder="1" applyAlignment="1">
      <alignment horizontal="center" vertical="center" wrapText="1" readingOrder="1"/>
    </xf>
    <xf numFmtId="0" fontId="10" fillId="7" borderId="81" xfId="0" applyFont="1" applyFill="1" applyBorder="1"/>
    <xf numFmtId="0" fontId="19" fillId="0" borderId="0" xfId="0" applyFont="1" applyAlignment="1">
      <alignment vertical="center" wrapText="1" readingOrder="1"/>
    </xf>
    <xf numFmtId="0" fontId="19" fillId="0" borderId="0" xfId="0" applyFont="1" applyAlignment="1">
      <alignment wrapText="1"/>
    </xf>
    <xf numFmtId="0" fontId="25" fillId="0" borderId="71" xfId="0" applyFont="1" applyBorder="1" applyAlignment="1">
      <alignment horizontal="left" vertical="center" wrapText="1" indent="1" readingOrder="1"/>
    </xf>
    <xf numFmtId="166" fontId="25" fillId="0" borderId="71" xfId="0" quotePrefix="1" applyNumberFormat="1" applyFont="1" applyBorder="1" applyAlignment="1">
      <alignment horizontal="center" vertical="center" wrapText="1" readingOrder="1"/>
    </xf>
    <xf numFmtId="0" fontId="25" fillId="0" borderId="99" xfId="0" applyFont="1" applyBorder="1" applyAlignment="1">
      <alignment horizontal="left" vertical="center" wrapText="1" indent="1" readingOrder="1"/>
    </xf>
    <xf numFmtId="166" fontId="25" fillId="0" borderId="99" xfId="0" quotePrefix="1" applyNumberFormat="1" applyFont="1" applyBorder="1" applyAlignment="1">
      <alignment horizontal="center" vertical="center" wrapText="1" readingOrder="1"/>
    </xf>
    <xf numFmtId="177" fontId="25" fillId="0" borderId="99" xfId="0" applyNumberFormat="1" applyFont="1" applyBorder="1" applyAlignment="1">
      <alignment horizontal="center" vertical="center" wrapText="1" readingOrder="1"/>
    </xf>
    <xf numFmtId="165" fontId="34" fillId="0" borderId="207" xfId="0" applyNumberFormat="1" applyFont="1" applyBorder="1" applyAlignment="1">
      <alignment horizontal="center" vertical="center" wrapText="1" readingOrder="1"/>
    </xf>
    <xf numFmtId="0" fontId="25" fillId="0" borderId="64" xfId="0" applyFont="1" applyBorder="1" applyAlignment="1">
      <alignment horizontal="left" vertical="center" wrapText="1" readingOrder="1"/>
    </xf>
    <xf numFmtId="166" fontId="25" fillId="0" borderId="66" xfId="0" applyNumberFormat="1" applyFont="1" applyBorder="1" applyAlignment="1">
      <alignment horizontal="center" vertical="center" wrapText="1" readingOrder="1"/>
    </xf>
    <xf numFmtId="0" fontId="3" fillId="0" borderId="0" xfId="8"/>
    <xf numFmtId="0" fontId="49" fillId="0" borderId="0" xfId="8" applyFont="1" applyAlignment="1">
      <alignment vertical="center"/>
    </xf>
    <xf numFmtId="0" fontId="51" fillId="0" borderId="0" xfId="8" applyFont="1" applyAlignment="1">
      <alignment horizontal="center" vertical="center"/>
    </xf>
    <xf numFmtId="0" fontId="32" fillId="0" borderId="0" xfId="8" applyFont="1" applyAlignment="1">
      <alignment vertical="center"/>
    </xf>
    <xf numFmtId="0" fontId="50" fillId="0" borderId="25" xfId="8" applyFont="1" applyBorder="1" applyAlignment="1">
      <alignment horizontal="left" vertical="center" wrapText="1" indent="1" readingOrder="1"/>
    </xf>
    <xf numFmtId="0" fontId="52" fillId="0" borderId="0" xfId="8" applyFont="1" applyAlignment="1">
      <alignment horizontal="center" vertical="center" wrapText="1" readingOrder="1"/>
    </xf>
    <xf numFmtId="165" fontId="50" fillId="0" borderId="69" xfId="8" applyNumberFormat="1" applyFont="1" applyBorder="1" applyAlignment="1">
      <alignment horizontal="left" vertical="center" wrapText="1" indent="1" readingOrder="1"/>
    </xf>
    <xf numFmtId="0" fontId="32" fillId="0" borderId="84" xfId="8" applyFont="1" applyBorder="1" applyAlignment="1">
      <alignment horizontal="left" vertical="center" indent="1" readingOrder="1"/>
    </xf>
    <xf numFmtId="0" fontId="54" fillId="0" borderId="0" xfId="8" applyFont="1" applyAlignment="1">
      <alignment vertical="center"/>
    </xf>
    <xf numFmtId="0" fontId="32" fillId="0" borderId="217" xfId="8" applyFont="1" applyBorder="1" applyAlignment="1">
      <alignment horizontal="left" vertical="center" indent="1" readingOrder="1"/>
    </xf>
    <xf numFmtId="184" fontId="10" fillId="0" borderId="0" xfId="0" applyNumberFormat="1" applyFont="1"/>
    <xf numFmtId="185" fontId="10" fillId="0" borderId="0" xfId="0" applyNumberFormat="1" applyFont="1"/>
    <xf numFmtId="170" fontId="10" fillId="0" borderId="0" xfId="0" applyNumberFormat="1" applyFont="1"/>
    <xf numFmtId="0" fontId="32" fillId="0" borderId="0" xfId="0" applyFont="1" applyAlignment="1">
      <alignment vertical="center"/>
    </xf>
    <xf numFmtId="0" fontId="50" fillId="0" borderId="0" xfId="0" applyFont="1" applyAlignment="1">
      <alignment horizontal="left" vertical="center" indent="1"/>
    </xf>
    <xf numFmtId="0" fontId="51" fillId="0" borderId="0" xfId="0" applyFont="1" applyAlignment="1">
      <alignment horizontal="center" vertical="center"/>
    </xf>
    <xf numFmtId="165" fontId="50" fillId="0" borderId="0" xfId="0" applyNumberFormat="1" applyFont="1" applyAlignment="1">
      <alignment wrapText="1" readingOrder="1"/>
    </xf>
    <xf numFmtId="0" fontId="50" fillId="0" borderId="127" xfId="0" applyFont="1" applyBorder="1" applyAlignment="1">
      <alignment horizontal="left" vertical="center" wrapText="1" indent="1" readingOrder="1"/>
    </xf>
    <xf numFmtId="0" fontId="52" fillId="0" borderId="25" xfId="0" applyFont="1" applyBorder="1" applyAlignment="1">
      <alignment horizontal="center" vertical="center" readingOrder="1"/>
    </xf>
    <xf numFmtId="165" fontId="48" fillId="9" borderId="112" xfId="0" applyNumberFormat="1" applyFont="1" applyFill="1" applyBorder="1" applyAlignment="1">
      <alignment horizontal="center" vertical="center" wrapText="1" readingOrder="1"/>
    </xf>
    <xf numFmtId="0" fontId="51" fillId="0" borderId="0" xfId="0" applyFont="1" applyAlignment="1">
      <alignment horizontal="center" vertical="center" readingOrder="1"/>
    </xf>
    <xf numFmtId="0" fontId="32" fillId="0" borderId="84" xfId="0" applyFont="1" applyBorder="1" applyAlignment="1">
      <alignment horizontal="left" vertical="center" indent="1" readingOrder="1"/>
    </xf>
    <xf numFmtId="0" fontId="32" fillId="0" borderId="85" xfId="0" applyFont="1" applyBorder="1" applyAlignment="1">
      <alignment horizontal="left" vertical="center" indent="1" readingOrder="1"/>
    </xf>
    <xf numFmtId="0" fontId="50" fillId="0" borderId="221" xfId="0" applyFont="1" applyBorder="1" applyAlignment="1">
      <alignment horizontal="left" vertical="center" indent="1" readingOrder="1"/>
    </xf>
    <xf numFmtId="0" fontId="53" fillId="0" borderId="0" xfId="0" applyFont="1" applyAlignment="1">
      <alignment horizontal="center" vertical="center" readingOrder="1"/>
    </xf>
    <xf numFmtId="165" fontId="50" fillId="0" borderId="69" xfId="0" applyNumberFormat="1" applyFont="1" applyBorder="1" applyAlignment="1">
      <alignment horizontal="center" vertical="center" wrapText="1" readingOrder="1"/>
    </xf>
    <xf numFmtId="0" fontId="32" fillId="0" borderId="88" xfId="0" applyFont="1" applyBorder="1" applyAlignment="1">
      <alignment horizontal="left" vertical="center" indent="1" readingOrder="1"/>
    </xf>
    <xf numFmtId="0" fontId="50" fillId="0" borderId="82" xfId="0" applyFont="1" applyBorder="1" applyAlignment="1">
      <alignment horizontal="left" vertical="center" indent="1" readingOrder="1"/>
    </xf>
    <xf numFmtId="0" fontId="32" fillId="0" borderId="82" xfId="0" applyFont="1" applyBorder="1" applyAlignment="1">
      <alignment horizontal="left" vertical="center" indent="1" readingOrder="1"/>
    </xf>
    <xf numFmtId="165" fontId="32" fillId="0" borderId="211" xfId="0" applyNumberFormat="1" applyFont="1" applyBorder="1" applyAlignment="1">
      <alignment horizontal="center" vertical="center" wrapText="1" readingOrder="1"/>
    </xf>
    <xf numFmtId="0" fontId="54" fillId="0" borderId="0" xfId="0" applyFont="1" applyAlignment="1">
      <alignment vertical="center"/>
    </xf>
    <xf numFmtId="0" fontId="51" fillId="0" borderId="0" xfId="0" applyFont="1"/>
    <xf numFmtId="0" fontId="51" fillId="0" borderId="0" xfId="0" quotePrefix="1" applyFont="1" applyAlignment="1">
      <alignment vertical="center"/>
    </xf>
    <xf numFmtId="0" fontId="55" fillId="0" borderId="0" xfId="0" applyFont="1" applyAlignment="1">
      <alignment horizontal="left" vertical="center"/>
    </xf>
    <xf numFmtId="0" fontId="56" fillId="0" borderId="224" xfId="0" applyFont="1" applyBorder="1" applyAlignment="1">
      <alignment horizontal="left" vertical="center" wrapText="1" indent="1" readingOrder="1"/>
    </xf>
    <xf numFmtId="0" fontId="25" fillId="0" borderId="16" xfId="0" applyFont="1" applyBorder="1" applyAlignment="1">
      <alignment horizontal="left" vertical="center" wrapText="1" indent="1" readingOrder="1"/>
    </xf>
    <xf numFmtId="0" fontId="25" fillId="0" borderId="11" xfId="0" applyFont="1" applyBorder="1" applyAlignment="1">
      <alignment horizontal="left" vertical="center" wrapText="1" indent="1" readingOrder="1"/>
    </xf>
    <xf numFmtId="0" fontId="25" fillId="0" borderId="15" xfId="0" applyFont="1" applyBorder="1" applyAlignment="1">
      <alignment horizontal="left" vertical="center" wrapText="1" indent="1" readingOrder="1"/>
    </xf>
    <xf numFmtId="0" fontId="57" fillId="0" borderId="40" xfId="0" applyFont="1" applyBorder="1" applyAlignment="1">
      <alignment horizontal="left" vertical="center" wrapText="1" indent="1" readingOrder="1"/>
    </xf>
    <xf numFmtId="0" fontId="25" fillId="7" borderId="65" xfId="0" applyFont="1" applyFill="1" applyBorder="1" applyAlignment="1">
      <alignment horizontal="left" vertical="center" wrapText="1" indent="1" readingOrder="1"/>
    </xf>
    <xf numFmtId="0" fontId="25" fillId="0" borderId="44" xfId="0" applyFont="1" applyBorder="1" applyAlignment="1">
      <alignment horizontal="left" vertical="center" wrapText="1" indent="1" readingOrder="1"/>
    </xf>
    <xf numFmtId="0" fontId="32" fillId="0" borderId="0" xfId="0" applyFont="1" applyAlignment="1">
      <alignment vertical="center" wrapText="1"/>
    </xf>
    <xf numFmtId="165" fontId="32" fillId="0" borderId="222" xfId="0" applyNumberFormat="1" applyFont="1" applyBorder="1" applyAlignment="1">
      <alignment horizontal="center" vertical="center" wrapText="1" readingOrder="1"/>
    </xf>
    <xf numFmtId="165" fontId="32" fillId="0" borderId="220" xfId="0" applyNumberFormat="1" applyFont="1" applyBorder="1" applyAlignment="1">
      <alignment horizontal="center" vertical="center" wrapText="1" readingOrder="1"/>
    </xf>
    <xf numFmtId="165" fontId="32" fillId="0" borderId="223" xfId="0" applyNumberFormat="1" applyFont="1" applyBorder="1" applyAlignment="1">
      <alignment horizontal="center" vertical="center" wrapText="1" readingOrder="1"/>
    </xf>
    <xf numFmtId="0" fontId="32" fillId="0" borderId="0" xfId="0" applyFont="1"/>
    <xf numFmtId="165" fontId="50" fillId="0" borderId="69" xfId="8" applyNumberFormat="1" applyFont="1" applyBorder="1" applyAlignment="1">
      <alignment horizontal="left" vertical="center" indent="1" readingOrder="1"/>
    </xf>
    <xf numFmtId="0" fontId="49" fillId="0" borderId="0" xfId="0" applyFont="1"/>
    <xf numFmtId="0" fontId="50" fillId="0" borderId="140" xfId="0" applyFont="1" applyBorder="1" applyAlignment="1">
      <alignment wrapText="1"/>
    </xf>
    <xf numFmtId="0" fontId="25" fillId="0" borderId="62" xfId="0" applyFont="1" applyBorder="1" applyAlignment="1">
      <alignment horizontal="left" vertical="center" wrapText="1" indent="1" readingOrder="1"/>
    </xf>
    <xf numFmtId="0" fontId="25" fillId="0" borderId="64" xfId="0" applyFont="1" applyBorder="1" applyAlignment="1">
      <alignment horizontal="left" vertical="center" wrapText="1" indent="1" readingOrder="1"/>
    </xf>
    <xf numFmtId="0" fontId="59" fillId="0" borderId="0" xfId="0" applyFont="1" applyAlignment="1">
      <alignment vertical="center"/>
    </xf>
    <xf numFmtId="0" fontId="60" fillId="9" borderId="97" xfId="0" applyFont="1" applyFill="1" applyBorder="1" applyAlignment="1">
      <alignment horizontal="center" vertical="center" wrapText="1" readingOrder="1"/>
    </xf>
    <xf numFmtId="0" fontId="57" fillId="0" borderId="95" xfId="0" applyFont="1" applyBorder="1" applyAlignment="1">
      <alignment horizontal="left" vertical="center" wrapText="1" readingOrder="1"/>
    </xf>
    <xf numFmtId="0" fontId="57" fillId="0" borderId="61" xfId="0" applyFont="1" applyBorder="1" applyAlignment="1">
      <alignment horizontal="left" vertical="center" wrapText="1" readingOrder="1"/>
    </xf>
    <xf numFmtId="0" fontId="63" fillId="0" borderId="0" xfId="0" applyFont="1" applyAlignment="1">
      <alignment horizontal="center" vertical="center"/>
    </xf>
    <xf numFmtId="166" fontId="57" fillId="0" borderId="83" xfId="0" applyNumberFormat="1" applyFont="1" applyBorder="1" applyAlignment="1">
      <alignment horizontal="center" vertical="center" wrapText="1" readingOrder="1"/>
    </xf>
    <xf numFmtId="165" fontId="57" fillId="0" borderId="26" xfId="0" applyNumberFormat="1" applyFont="1" applyBorder="1" applyAlignment="1">
      <alignment horizontal="center" vertical="center" wrapText="1" readingOrder="1"/>
    </xf>
    <xf numFmtId="9" fontId="57" fillId="0" borderId="83" xfId="0" applyNumberFormat="1" applyFont="1" applyBorder="1" applyAlignment="1">
      <alignment horizontal="center" vertical="center" wrapText="1" readingOrder="1"/>
    </xf>
    <xf numFmtId="0" fontId="64" fillId="0" borderId="0" xfId="0" applyFont="1"/>
    <xf numFmtId="0" fontId="60" fillId="9" borderId="60" xfId="0" applyFont="1" applyFill="1" applyBorder="1" applyAlignment="1">
      <alignment horizontal="center" vertical="center" wrapText="1" readingOrder="1"/>
    </xf>
    <xf numFmtId="165" fontId="25" fillId="0" borderId="225" xfId="0" applyNumberFormat="1" applyFont="1" applyBorder="1" applyAlignment="1">
      <alignment horizontal="center" vertical="center" wrapText="1" readingOrder="1"/>
    </xf>
    <xf numFmtId="165" fontId="25" fillId="0" borderId="11" xfId="0" applyNumberFormat="1" applyFont="1" applyBorder="1" applyAlignment="1">
      <alignment horizontal="center" vertical="center" wrapText="1" readingOrder="1"/>
    </xf>
    <xf numFmtId="165" fontId="25" fillId="0" borderId="15" xfId="0" applyNumberFormat="1" applyFont="1" applyBorder="1" applyAlignment="1">
      <alignment horizontal="center" vertical="center" wrapText="1" readingOrder="1"/>
    </xf>
    <xf numFmtId="165" fontId="57" fillId="0" borderId="40" xfId="0" applyNumberFormat="1" applyFont="1" applyBorder="1" applyAlignment="1">
      <alignment horizontal="center" vertical="center" wrapText="1" readingOrder="1"/>
    </xf>
    <xf numFmtId="165" fontId="25" fillId="0" borderId="16" xfId="0" applyNumberFormat="1" applyFont="1" applyBorder="1" applyAlignment="1">
      <alignment horizontal="center" vertical="center" wrapText="1" readingOrder="1"/>
    </xf>
    <xf numFmtId="166" fontId="57" fillId="0" borderId="40" xfId="0" applyNumberFormat="1" applyFont="1" applyBorder="1" applyAlignment="1">
      <alignment horizontal="center" vertical="center" wrapText="1" readingOrder="1"/>
    </xf>
    <xf numFmtId="0" fontId="50" fillId="0" borderId="0" xfId="0" applyFont="1"/>
    <xf numFmtId="0" fontId="32" fillId="0" borderId="215" xfId="0" applyFont="1" applyBorder="1"/>
    <xf numFmtId="0" fontId="32" fillId="0" borderId="213" xfId="0" applyFont="1" applyBorder="1"/>
    <xf numFmtId="0" fontId="50" fillId="0" borderId="213" xfId="0" applyFont="1" applyBorder="1"/>
    <xf numFmtId="0" fontId="32" fillId="0" borderId="213" xfId="0" applyFont="1" applyBorder="1" applyAlignment="1">
      <alignment horizontal="left" indent="1"/>
    </xf>
    <xf numFmtId="0" fontId="32" fillId="0" borderId="216" xfId="0" applyFont="1" applyBorder="1"/>
    <xf numFmtId="0" fontId="26" fillId="0" borderId="0" xfId="0" applyFont="1" applyAlignment="1">
      <alignment horizontal="right"/>
    </xf>
    <xf numFmtId="0" fontId="32" fillId="0" borderId="0" xfId="0" applyFont="1" applyAlignment="1">
      <alignment horizontal="right"/>
    </xf>
    <xf numFmtId="165" fontId="32" fillId="0" borderId="0" xfId="0" applyNumberFormat="1" applyFont="1" applyAlignment="1">
      <alignment horizontal="right"/>
    </xf>
    <xf numFmtId="165" fontId="48" fillId="9" borderId="226" xfId="0" applyNumberFormat="1" applyFont="1" applyFill="1" applyBorder="1" applyAlignment="1">
      <alignment horizontal="center" vertical="center" wrapText="1"/>
    </xf>
    <xf numFmtId="165" fontId="48" fillId="10" borderId="112" xfId="0" applyNumberFormat="1" applyFont="1" applyFill="1" applyBorder="1" applyAlignment="1">
      <alignment horizontal="center" vertical="center" wrapText="1"/>
    </xf>
    <xf numFmtId="0" fontId="50" fillId="0" borderId="93" xfId="0" applyFont="1" applyBorder="1"/>
    <xf numFmtId="0" fontId="32" fillId="0" borderId="93" xfId="0" applyFont="1" applyBorder="1" applyAlignment="1">
      <alignment horizontal="right"/>
    </xf>
    <xf numFmtId="165" fontId="48" fillId="9" borderId="226" xfId="0" quotePrefix="1" applyNumberFormat="1" applyFont="1" applyFill="1" applyBorder="1" applyAlignment="1">
      <alignment horizontal="center" vertical="center" wrapText="1"/>
    </xf>
    <xf numFmtId="165" fontId="48" fillId="10" borderId="207" xfId="0" quotePrefix="1" applyNumberFormat="1" applyFont="1" applyFill="1" applyBorder="1" applyAlignment="1">
      <alignment horizontal="center" vertical="center" wrapText="1"/>
    </xf>
    <xf numFmtId="0" fontId="57" fillId="0" borderId="0" xfId="0" applyFont="1"/>
    <xf numFmtId="0" fontId="63" fillId="0" borderId="0" xfId="0" applyFont="1" applyAlignment="1">
      <alignment vertical="center"/>
    </xf>
    <xf numFmtId="0" fontId="63" fillId="0" borderId="0" xfId="0" applyFont="1"/>
    <xf numFmtId="0" fontId="57" fillId="0" borderId="69" xfId="0" applyFont="1" applyBorder="1" applyAlignment="1">
      <alignment horizontal="left" vertical="center" wrapText="1" readingOrder="1"/>
    </xf>
    <xf numFmtId="0" fontId="57" fillId="0" borderId="0" xfId="0" applyFont="1" applyAlignment="1">
      <alignment vertical="center"/>
    </xf>
    <xf numFmtId="0" fontId="57" fillId="2" borderId="69" xfId="0" applyFont="1" applyFill="1" applyBorder="1" applyAlignment="1">
      <alignment horizontal="left" vertical="center" wrapText="1" readingOrder="1"/>
    </xf>
    <xf numFmtId="164" fontId="57" fillId="0" borderId="82" xfId="0" applyNumberFormat="1" applyFont="1" applyBorder="1" applyAlignment="1">
      <alignment horizontal="center" vertical="center" wrapText="1" readingOrder="1"/>
    </xf>
    <xf numFmtId="0" fontId="60" fillId="9" borderId="36" xfId="0" applyFont="1" applyFill="1" applyBorder="1" applyAlignment="1">
      <alignment horizontal="center" vertical="center" wrapText="1" readingOrder="1"/>
    </xf>
    <xf numFmtId="181" fontId="34" fillId="0" borderId="229" xfId="0" applyNumberFormat="1" applyFont="1" applyBorder="1" applyAlignment="1">
      <alignment horizontal="center" vertical="center" wrapText="1" readingOrder="1"/>
    </xf>
    <xf numFmtId="181" fontId="25" fillId="0" borderId="41" xfId="0" applyNumberFormat="1" applyFont="1" applyBorder="1" applyAlignment="1">
      <alignment horizontal="center" vertical="center" wrapText="1" readingOrder="1"/>
    </xf>
    <xf numFmtId="181" fontId="25" fillId="0" borderId="66" xfId="0" applyNumberFormat="1" applyFont="1" applyBorder="1" applyAlignment="1">
      <alignment horizontal="center" vertical="center" wrapText="1" readingOrder="1"/>
    </xf>
    <xf numFmtId="181" fontId="34" fillId="0" borderId="40" xfId="0" applyNumberFormat="1" applyFont="1" applyBorder="1" applyAlignment="1">
      <alignment horizontal="center" vertical="center" wrapText="1" readingOrder="1"/>
    </xf>
    <xf numFmtId="0" fontId="60" fillId="9" borderId="205" xfId="0" applyFont="1" applyFill="1" applyBorder="1" applyAlignment="1">
      <alignment horizontal="center" vertical="center" wrapText="1" readingOrder="1"/>
    </xf>
    <xf numFmtId="0" fontId="60" fillId="18" borderId="230" xfId="0" applyFont="1" applyFill="1" applyBorder="1" applyAlignment="1">
      <alignment horizontal="center" vertical="center" wrapText="1" readingOrder="1"/>
    </xf>
    <xf numFmtId="0" fontId="60" fillId="18" borderId="231" xfId="0" applyFont="1" applyFill="1" applyBorder="1" applyAlignment="1">
      <alignment horizontal="center" vertical="center" wrapText="1" readingOrder="1"/>
    </xf>
    <xf numFmtId="0" fontId="60" fillId="9" borderId="232" xfId="0" applyFont="1" applyFill="1" applyBorder="1" applyAlignment="1">
      <alignment horizontal="center" vertical="center" wrapText="1" readingOrder="1"/>
    </xf>
    <xf numFmtId="181" fontId="34" fillId="4" borderId="234" xfId="0" applyNumberFormat="1" applyFont="1" applyFill="1" applyBorder="1" applyAlignment="1">
      <alignment horizontal="center" vertical="center" wrapText="1" readingOrder="1"/>
    </xf>
    <xf numFmtId="181" fontId="25" fillId="4" borderId="239" xfId="0" applyNumberFormat="1" applyFont="1" applyFill="1" applyBorder="1" applyAlignment="1">
      <alignment horizontal="center" vertical="center" wrapText="1" readingOrder="1"/>
    </xf>
    <xf numFmtId="181" fontId="25" fillId="4" borderId="240" xfId="0" applyNumberFormat="1" applyFont="1" applyFill="1" applyBorder="1" applyAlignment="1">
      <alignment horizontal="center" vertical="center" wrapText="1" readingOrder="1"/>
    </xf>
    <xf numFmtId="181" fontId="25" fillId="0" borderId="241" xfId="0" applyNumberFormat="1" applyFont="1" applyBorder="1" applyAlignment="1">
      <alignment horizontal="center" vertical="center" wrapText="1" readingOrder="1"/>
    </xf>
    <xf numFmtId="181" fontId="25" fillId="4" borderId="242" xfId="0" applyNumberFormat="1" applyFont="1" applyFill="1" applyBorder="1" applyAlignment="1">
      <alignment horizontal="center" vertical="center" wrapText="1" readingOrder="1"/>
    </xf>
    <xf numFmtId="181" fontId="25" fillId="4" borderId="243" xfId="0" applyNumberFormat="1" applyFont="1" applyFill="1" applyBorder="1" applyAlignment="1">
      <alignment horizontal="center" vertical="center" wrapText="1" readingOrder="1"/>
    </xf>
    <xf numFmtId="181" fontId="25" fillId="0" borderId="244" xfId="0" applyNumberFormat="1" applyFont="1" applyBorder="1" applyAlignment="1">
      <alignment horizontal="center" vertical="center" wrapText="1" readingOrder="1"/>
    </xf>
    <xf numFmtId="181" fontId="34" fillId="4" borderId="246" xfId="0" applyNumberFormat="1" applyFont="1" applyFill="1" applyBorder="1" applyAlignment="1">
      <alignment horizontal="center" vertical="center" wrapText="1" readingOrder="1"/>
    </xf>
    <xf numFmtId="0" fontId="32" fillId="0" borderId="0" xfId="8" applyFont="1" applyAlignment="1">
      <alignment horizontal="left" vertical="center"/>
    </xf>
    <xf numFmtId="0" fontId="55" fillId="0" borderId="0" xfId="8" applyFont="1" applyAlignment="1">
      <alignment vertical="center"/>
    </xf>
    <xf numFmtId="0" fontId="50" fillId="19" borderId="248" xfId="8" applyFont="1" applyFill="1" applyBorder="1" applyAlignment="1">
      <alignment horizontal="center" vertical="center"/>
    </xf>
    <xf numFmtId="0" fontId="67" fillId="0" borderId="0" xfId="0" applyFont="1"/>
    <xf numFmtId="0" fontId="59" fillId="0" borderId="0" xfId="0" applyFont="1"/>
    <xf numFmtId="0" fontId="60" fillId="18" borderId="259" xfId="0" applyFont="1" applyFill="1" applyBorder="1" applyAlignment="1">
      <alignment horizontal="center" vertical="center" wrapText="1" readingOrder="1"/>
    </xf>
    <xf numFmtId="181" fontId="25" fillId="4" borderId="262" xfId="0" applyNumberFormat="1" applyFont="1" applyFill="1" applyBorder="1" applyAlignment="1">
      <alignment horizontal="center" vertical="center" wrapText="1" readingOrder="1"/>
    </xf>
    <xf numFmtId="181" fontId="25" fillId="4" borderId="263" xfId="0" applyNumberFormat="1" applyFont="1" applyFill="1" applyBorder="1" applyAlignment="1">
      <alignment horizontal="center" vertical="center" wrapText="1" readingOrder="1"/>
    </xf>
    <xf numFmtId="0" fontId="25" fillId="0" borderId="71" xfId="0" applyFont="1" applyBorder="1" applyAlignment="1">
      <alignment horizontal="left" vertical="center" wrapText="1" readingOrder="1"/>
    </xf>
    <xf numFmtId="0" fontId="25" fillId="0" borderId="72" xfId="0" applyFont="1" applyBorder="1" applyAlignment="1">
      <alignment horizontal="left" vertical="center" wrapText="1" readingOrder="1"/>
    </xf>
    <xf numFmtId="0" fontId="63" fillId="0" borderId="0" xfId="6" applyFont="1"/>
    <xf numFmtId="0" fontId="60" fillId="10" borderId="180" xfId="6" applyFont="1" applyFill="1" applyBorder="1" applyAlignment="1">
      <alignment horizontal="center" vertical="center" wrapText="1" readingOrder="1"/>
    </xf>
    <xf numFmtId="0" fontId="59" fillId="0" borderId="0" xfId="6" applyFont="1"/>
    <xf numFmtId="0" fontId="69" fillId="0" borderId="0" xfId="6" applyFont="1"/>
    <xf numFmtId="0" fontId="57" fillId="0" borderId="181" xfId="6" applyFont="1" applyBorder="1" applyAlignment="1">
      <alignment horizontal="center" vertical="center" wrapText="1" readingOrder="1"/>
    </xf>
    <xf numFmtId="0" fontId="57" fillId="0" borderId="182" xfId="6" applyFont="1" applyBorder="1" applyAlignment="1">
      <alignment horizontal="center" vertical="center" wrapText="1" readingOrder="1"/>
    </xf>
    <xf numFmtId="0" fontId="60" fillId="10" borderId="183" xfId="6" applyFont="1" applyFill="1" applyBorder="1" applyAlignment="1">
      <alignment horizontal="center" vertical="center" wrapText="1" readingOrder="1"/>
    </xf>
    <xf numFmtId="0" fontId="57" fillId="0" borderId="5" xfId="6" applyFont="1" applyBorder="1" applyAlignment="1">
      <alignment horizontal="left" vertical="center" wrapText="1" readingOrder="1"/>
    </xf>
    <xf numFmtId="0" fontId="64" fillId="0" borderId="0" xfId="6" applyFont="1"/>
    <xf numFmtId="177" fontId="57" fillId="0" borderId="189" xfId="6" applyNumberFormat="1" applyFont="1" applyBorder="1" applyAlignment="1">
      <alignment horizontal="center" vertical="center" wrapText="1" readingOrder="1"/>
    </xf>
    <xf numFmtId="9" fontId="60" fillId="10" borderId="191" xfId="6" applyNumberFormat="1" applyFont="1" applyFill="1" applyBorder="1" applyAlignment="1">
      <alignment horizontal="center" vertical="center" wrapText="1" readingOrder="1"/>
    </xf>
    <xf numFmtId="0" fontId="70" fillId="0" borderId="0" xfId="0" applyFont="1"/>
    <xf numFmtId="0" fontId="69" fillId="0" borderId="0" xfId="0" applyFont="1"/>
    <xf numFmtId="168" fontId="57" fillId="0" borderId="42" xfId="1" applyNumberFormat="1" applyFont="1" applyFill="1" applyBorder="1" applyAlignment="1">
      <alignment horizontal="center" vertical="center" wrapText="1"/>
    </xf>
    <xf numFmtId="168" fontId="57" fillId="0" borderId="151" xfId="1" applyNumberFormat="1" applyFont="1" applyFill="1" applyBorder="1" applyAlignment="1">
      <alignment horizontal="center" vertical="center" wrapText="1"/>
    </xf>
    <xf numFmtId="168" fontId="57" fillId="0" borderId="24" xfId="1" applyNumberFormat="1" applyFont="1" applyFill="1" applyBorder="1" applyAlignment="1">
      <alignment horizontal="left" vertical="center"/>
    </xf>
    <xf numFmtId="177" fontId="57" fillId="0" borderId="2" xfId="0" applyNumberFormat="1" applyFont="1" applyBorder="1" applyAlignment="1">
      <alignment horizontal="center" vertical="center" wrapText="1" readingOrder="1"/>
    </xf>
    <xf numFmtId="177" fontId="57" fillId="4" borderId="2" xfId="0" applyNumberFormat="1" applyFont="1" applyFill="1" applyBorder="1" applyAlignment="1">
      <alignment horizontal="center" vertical="center" wrapText="1" readingOrder="1"/>
    </xf>
    <xf numFmtId="0" fontId="57" fillId="0" borderId="5" xfId="0" applyFont="1" applyBorder="1" applyAlignment="1">
      <alignment horizontal="left" vertical="center" wrapText="1" readingOrder="1"/>
    </xf>
    <xf numFmtId="177" fontId="57" fillId="3" borderId="13" xfId="0" applyNumberFormat="1" applyFont="1" applyFill="1" applyBorder="1" applyAlignment="1">
      <alignment horizontal="center" vertical="center" wrapText="1" readingOrder="1"/>
    </xf>
    <xf numFmtId="177" fontId="57" fillId="4" borderId="13" xfId="0" applyNumberFormat="1" applyFont="1" applyFill="1" applyBorder="1" applyAlignment="1">
      <alignment horizontal="center" vertical="center" wrapText="1" readingOrder="1"/>
    </xf>
    <xf numFmtId="165" fontId="57" fillId="0" borderId="2" xfId="0" applyNumberFormat="1" applyFont="1" applyBorder="1" applyAlignment="1">
      <alignment horizontal="center" vertical="center" wrapText="1" readingOrder="1"/>
    </xf>
    <xf numFmtId="165" fontId="57" fillId="4" borderId="2" xfId="0" applyNumberFormat="1" applyFont="1" applyFill="1" applyBorder="1" applyAlignment="1">
      <alignment horizontal="center" vertical="center" wrapText="1" readingOrder="1"/>
    </xf>
    <xf numFmtId="165" fontId="57" fillId="3" borderId="13" xfId="0" applyNumberFormat="1" applyFont="1" applyFill="1" applyBorder="1" applyAlignment="1">
      <alignment horizontal="center" vertical="center" wrapText="1" readingOrder="1"/>
    </xf>
    <xf numFmtId="165" fontId="57" fillId="2" borderId="2" xfId="0" applyNumberFormat="1" applyFont="1" applyFill="1" applyBorder="1" applyAlignment="1">
      <alignment horizontal="center" vertical="center" wrapText="1" readingOrder="1"/>
    </xf>
    <xf numFmtId="0" fontId="57" fillId="0" borderId="128" xfId="0" applyFont="1" applyBorder="1" applyAlignment="1">
      <alignment horizontal="left" vertical="center" wrapText="1" readingOrder="1"/>
    </xf>
    <xf numFmtId="0" fontId="57" fillId="0" borderId="82" xfId="0" applyFont="1" applyBorder="1" applyAlignment="1">
      <alignment horizontal="left" vertical="center" wrapText="1" readingOrder="1"/>
    </xf>
    <xf numFmtId="165" fontId="57" fillId="0" borderId="134" xfId="0" applyNumberFormat="1" applyFont="1" applyBorder="1" applyAlignment="1">
      <alignment horizontal="center" vertical="center" wrapText="1" readingOrder="1"/>
    </xf>
    <xf numFmtId="165" fontId="57" fillId="0" borderId="92" xfId="0" applyNumberFormat="1" applyFont="1" applyBorder="1" applyAlignment="1">
      <alignment horizontal="center" vertical="center" wrapText="1" readingOrder="1"/>
    </xf>
    <xf numFmtId="0" fontId="63" fillId="0" borderId="0" xfId="0" applyFont="1" applyAlignment="1">
      <alignment horizontal="center"/>
    </xf>
    <xf numFmtId="0" fontId="57" fillId="0" borderId="104" xfId="0" applyFont="1" applyBorder="1" applyAlignment="1">
      <alignment horizontal="left" vertical="center" wrapText="1" readingOrder="1"/>
    </xf>
    <xf numFmtId="0" fontId="66" fillId="0" borderId="128" xfId="0" applyFont="1" applyBorder="1" applyAlignment="1">
      <alignment horizontal="left" wrapText="1" readingOrder="1"/>
    </xf>
    <xf numFmtId="0" fontId="66" fillId="2" borderId="0" xfId="0" applyFont="1" applyFill="1" applyAlignment="1">
      <alignment horizontal="left" vertical="center" readingOrder="1"/>
    </xf>
    <xf numFmtId="0" fontId="57" fillId="2" borderId="61" xfId="0" applyFont="1" applyFill="1" applyBorder="1" applyAlignment="1">
      <alignment horizontal="left" vertical="center" wrapText="1" indent="1" readingOrder="1"/>
    </xf>
    <xf numFmtId="9" fontId="57" fillId="2" borderId="61" xfId="0" applyNumberFormat="1" applyFont="1" applyFill="1" applyBorder="1" applyAlignment="1">
      <alignment horizontal="center" vertical="center" wrapText="1" readingOrder="1"/>
    </xf>
    <xf numFmtId="9" fontId="57" fillId="0" borderId="61" xfId="0" applyNumberFormat="1" applyFont="1" applyBorder="1" applyAlignment="1">
      <alignment horizontal="center" vertical="center" wrapText="1" readingOrder="1"/>
    </xf>
    <xf numFmtId="0" fontId="64" fillId="0" borderId="0" xfId="0" applyFont="1" applyAlignment="1">
      <alignment vertical="center"/>
    </xf>
    <xf numFmtId="0" fontId="63" fillId="7" borderId="0" xfId="0" applyFont="1" applyFill="1"/>
    <xf numFmtId="0" fontId="57" fillId="2" borderId="69" xfId="0" applyFont="1" applyFill="1" applyBorder="1" applyAlignment="1">
      <alignment horizontal="left" vertical="center" wrapText="1" indent="1" readingOrder="1"/>
    </xf>
    <xf numFmtId="0" fontId="57" fillId="2" borderId="69" xfId="0" applyFont="1" applyFill="1" applyBorder="1" applyAlignment="1">
      <alignment horizontal="center" vertical="center" wrapText="1" readingOrder="1"/>
    </xf>
    <xf numFmtId="164" fontId="57" fillId="2" borderId="69" xfId="0" applyNumberFormat="1" applyFont="1" applyFill="1" applyBorder="1" applyAlignment="1">
      <alignment horizontal="center" vertical="center" wrapText="1" readingOrder="1"/>
    </xf>
    <xf numFmtId="164" fontId="57" fillId="0" borderId="69" xfId="0" applyNumberFormat="1" applyFont="1" applyBorder="1" applyAlignment="1">
      <alignment horizontal="center" vertical="center" wrapText="1" readingOrder="1"/>
    </xf>
    <xf numFmtId="167" fontId="57" fillId="2" borderId="69" xfId="0" applyNumberFormat="1" applyFont="1" applyFill="1" applyBorder="1" applyAlignment="1">
      <alignment horizontal="center" vertical="center" wrapText="1" readingOrder="1"/>
    </xf>
    <xf numFmtId="167" fontId="57" fillId="0" borderId="69" xfId="0" applyNumberFormat="1" applyFont="1" applyBorder="1" applyAlignment="1">
      <alignment horizontal="center" vertical="center" wrapText="1" readingOrder="1"/>
    </xf>
    <xf numFmtId="0" fontId="57" fillId="2" borderId="61" xfId="0" applyFont="1" applyFill="1" applyBorder="1" applyAlignment="1">
      <alignment horizontal="center" vertical="center" wrapText="1" readingOrder="1"/>
    </xf>
    <xf numFmtId="0" fontId="57" fillId="0" borderId="61" xfId="0" applyFont="1" applyBorder="1" applyAlignment="1">
      <alignment horizontal="center" vertical="center" wrapText="1" readingOrder="1"/>
    </xf>
    <xf numFmtId="0" fontId="57" fillId="0" borderId="40" xfId="0" applyFont="1" applyBorder="1" applyAlignment="1">
      <alignment horizontal="center" vertical="center" wrapText="1" readingOrder="1"/>
    </xf>
    <xf numFmtId="167" fontId="57" fillId="0" borderId="40" xfId="0" applyNumberFormat="1" applyFont="1" applyBorder="1" applyAlignment="1">
      <alignment horizontal="center" vertical="center" wrapText="1" readingOrder="1"/>
    </xf>
    <xf numFmtId="4" fontId="63" fillId="0" borderId="0" xfId="0" applyNumberFormat="1" applyFont="1"/>
    <xf numFmtId="166" fontId="57" fillId="5" borderId="61" xfId="0" applyNumberFormat="1" applyFont="1" applyFill="1" applyBorder="1" applyAlignment="1">
      <alignment horizontal="center" vertical="center" wrapText="1" readingOrder="1"/>
    </xf>
    <xf numFmtId="0" fontId="60" fillId="9" borderId="60" xfId="0" quotePrefix="1" applyFont="1" applyFill="1" applyBorder="1" applyAlignment="1">
      <alignment horizontal="center" vertical="center" wrapText="1" readingOrder="1"/>
    </xf>
    <xf numFmtId="0" fontId="66" fillId="2" borderId="0" xfId="0" applyFont="1" applyFill="1" applyAlignment="1">
      <alignment horizontal="left" vertical="center" wrapText="1" readingOrder="1"/>
    </xf>
    <xf numFmtId="164" fontId="57" fillId="2" borderId="61" xfId="0" applyNumberFormat="1" applyFont="1" applyFill="1" applyBorder="1" applyAlignment="1">
      <alignment horizontal="center" vertical="center" wrapText="1" readingOrder="1"/>
    </xf>
    <xf numFmtId="164" fontId="57" fillId="0" borderId="40" xfId="0" applyNumberFormat="1" applyFont="1" applyBorder="1" applyAlignment="1">
      <alignment horizontal="center" vertical="center" wrapText="1" readingOrder="1"/>
    </xf>
    <xf numFmtId="9" fontId="57" fillId="0" borderId="40" xfId="0" applyNumberFormat="1" applyFont="1" applyBorder="1" applyAlignment="1">
      <alignment horizontal="center" vertical="center" wrapText="1" readingOrder="1"/>
    </xf>
    <xf numFmtId="9" fontId="57" fillId="0" borderId="40" xfId="3" applyFont="1" applyFill="1" applyBorder="1" applyAlignment="1">
      <alignment horizontal="center" vertical="center" wrapText="1" readingOrder="1"/>
    </xf>
    <xf numFmtId="164" fontId="57" fillId="0" borderId="61" xfId="0" applyNumberFormat="1" applyFont="1" applyBorder="1" applyAlignment="1">
      <alignment horizontal="center" vertical="center" wrapText="1" readingOrder="1"/>
    </xf>
    <xf numFmtId="167" fontId="57" fillId="2" borderId="61" xfId="0" applyNumberFormat="1" applyFont="1" applyFill="1" applyBorder="1" applyAlignment="1">
      <alignment horizontal="center" vertical="center" wrapText="1" readingOrder="1"/>
    </xf>
    <xf numFmtId="0" fontId="66" fillId="0" borderId="0" xfId="0" applyFont="1" applyAlignment="1">
      <alignment horizontal="left" vertical="center" indent="1" readingOrder="1"/>
    </xf>
    <xf numFmtId="0" fontId="60" fillId="9" borderId="36" xfId="0" applyFont="1" applyFill="1" applyBorder="1" applyAlignment="1">
      <alignment horizontal="left" vertical="center" wrapText="1" indent="1" readingOrder="1"/>
    </xf>
    <xf numFmtId="0" fontId="57" fillId="0" borderId="0" xfId="0" applyFont="1" applyAlignment="1">
      <alignment horizontal="left" vertical="center" indent="1"/>
    </xf>
    <xf numFmtId="0" fontId="63" fillId="7" borderId="0" xfId="0" applyFont="1" applyFill="1" applyAlignment="1">
      <alignment vertical="center"/>
    </xf>
    <xf numFmtId="0" fontId="72" fillId="0" borderId="0" xfId="0" applyFont="1" applyAlignment="1">
      <alignment horizontal="center" vertical="center"/>
    </xf>
    <xf numFmtId="0" fontId="60" fillId="9" borderId="60" xfId="0" applyFont="1" applyFill="1" applyBorder="1" applyAlignment="1">
      <alignment horizontal="center" vertical="center" wrapText="1"/>
    </xf>
    <xf numFmtId="0" fontId="57" fillId="7" borderId="0" xfId="0" applyFont="1" applyFill="1" applyAlignment="1">
      <alignment horizontal="left" vertical="center" wrapText="1"/>
    </xf>
    <xf numFmtId="0" fontId="57" fillId="2" borderId="0" xfId="0" applyFont="1" applyFill="1" applyAlignment="1">
      <alignment horizontal="left" vertical="center" wrapText="1"/>
    </xf>
    <xf numFmtId="0" fontId="57" fillId="2" borderId="69" xfId="0" applyFont="1" applyFill="1" applyBorder="1" applyAlignment="1">
      <alignment horizontal="left" vertical="center" wrapText="1" indent="1"/>
    </xf>
    <xf numFmtId="0" fontId="57" fillId="2" borderId="69" xfId="0" applyFont="1" applyFill="1" applyBorder="1" applyAlignment="1">
      <alignment horizontal="center" vertical="center" wrapText="1"/>
    </xf>
    <xf numFmtId="175" fontId="57" fillId="2" borderId="69" xfId="0" applyNumberFormat="1" applyFont="1" applyFill="1" applyBorder="1" applyAlignment="1">
      <alignment horizontal="center" vertical="center" wrapText="1"/>
    </xf>
    <xf numFmtId="174" fontId="57" fillId="0" borderId="82" xfId="0" applyNumberFormat="1" applyFont="1" applyBorder="1" applyAlignment="1">
      <alignment horizontal="center" vertical="center" wrapText="1"/>
    </xf>
    <xf numFmtId="173" fontId="57" fillId="0" borderId="82" xfId="0" applyNumberFormat="1" applyFont="1" applyBorder="1" applyAlignment="1">
      <alignment horizontal="center" vertical="center" wrapText="1"/>
    </xf>
    <xf numFmtId="0" fontId="57" fillId="0" borderId="69" xfId="0" applyFont="1" applyBorder="1" applyAlignment="1">
      <alignment horizontal="left" vertical="center" wrapText="1"/>
    </xf>
    <xf numFmtId="0" fontId="66" fillId="2" borderId="67" xfId="0" applyFont="1" applyFill="1" applyBorder="1" applyAlignment="1">
      <alignment horizontal="left" vertical="center" wrapText="1"/>
    </xf>
    <xf numFmtId="166" fontId="57" fillId="0" borderId="40" xfId="0" applyNumberFormat="1" applyFont="1" applyBorder="1" applyAlignment="1">
      <alignment horizontal="center" vertical="center" wrapText="1"/>
    </xf>
    <xf numFmtId="0" fontId="63" fillId="0" borderId="0" xfId="0" applyFont="1" applyAlignment="1">
      <alignment horizontal="center" vertical="center" wrapText="1"/>
    </xf>
    <xf numFmtId="0" fontId="57" fillId="0" borderId="0" xfId="0" applyFont="1" applyAlignment="1">
      <alignment horizontal="left" vertical="center" wrapText="1"/>
    </xf>
    <xf numFmtId="0" fontId="57" fillId="2" borderId="81" xfId="0" applyFont="1" applyFill="1" applyBorder="1" applyAlignment="1">
      <alignment horizontal="center" vertical="center" wrapText="1"/>
    </xf>
    <xf numFmtId="0" fontId="63" fillId="7" borderId="74" xfId="0" applyFont="1" applyFill="1" applyBorder="1" applyAlignment="1">
      <alignment vertical="center"/>
    </xf>
    <xf numFmtId="0" fontId="57" fillId="0" borderId="49" xfId="0" applyFont="1" applyBorder="1" applyAlignment="1">
      <alignment vertical="center" wrapText="1"/>
    </xf>
    <xf numFmtId="165" fontId="57" fillId="0" borderId="9" xfId="0" applyNumberFormat="1" applyFont="1" applyBorder="1" applyAlignment="1">
      <alignment horizontal="center" vertical="center" wrapText="1"/>
    </xf>
    <xf numFmtId="165" fontId="57" fillId="0" borderId="75" xfId="0" applyNumberFormat="1" applyFont="1" applyBorder="1" applyAlignment="1">
      <alignment horizontal="center" vertical="center" wrapText="1"/>
    </xf>
    <xf numFmtId="165" fontId="57" fillId="0" borderId="9" xfId="0" applyNumberFormat="1" applyFont="1" applyBorder="1" applyAlignment="1">
      <alignment vertical="center" wrapText="1"/>
    </xf>
    <xf numFmtId="165" fontId="57" fillId="0" borderId="75" xfId="0" applyNumberFormat="1" applyFont="1" applyBorder="1" applyAlignment="1">
      <alignment vertical="center" wrapText="1"/>
    </xf>
    <xf numFmtId="0" fontId="73" fillId="0" borderId="0" xfId="0" applyFont="1" applyAlignment="1">
      <alignment horizontal="center" vertical="center"/>
    </xf>
    <xf numFmtId="0" fontId="74" fillId="0" borderId="73" xfId="0" applyFont="1" applyBorder="1" applyAlignment="1">
      <alignment horizontal="left" vertical="center" wrapText="1"/>
    </xf>
    <xf numFmtId="0" fontId="57" fillId="0" borderId="49" xfId="0" applyFont="1" applyBorder="1" applyAlignment="1">
      <alignment horizontal="left" vertical="center" wrapText="1"/>
    </xf>
    <xf numFmtId="165" fontId="57" fillId="3" borderId="13" xfId="0" applyNumberFormat="1" applyFont="1" applyFill="1" applyBorder="1" applyAlignment="1">
      <alignment horizontal="center" vertical="center" wrapText="1"/>
    </xf>
    <xf numFmtId="165" fontId="57" fillId="3" borderId="75" xfId="0" applyNumberFormat="1" applyFont="1" applyFill="1" applyBorder="1" applyAlignment="1">
      <alignment horizontal="center" vertical="center" wrapText="1"/>
    </xf>
    <xf numFmtId="0" fontId="73" fillId="0" borderId="0" xfId="0" applyFont="1"/>
    <xf numFmtId="0" fontId="73" fillId="0" borderId="0" xfId="0" applyFont="1" applyAlignment="1">
      <alignment horizontal="center"/>
    </xf>
    <xf numFmtId="0" fontId="60" fillId="9" borderId="1" xfId="0" applyFont="1" applyFill="1" applyBorder="1" applyAlignment="1">
      <alignment horizontal="center" vertical="center" wrapText="1" readingOrder="1"/>
    </xf>
    <xf numFmtId="0" fontId="60" fillId="9" borderId="20" xfId="0" applyFont="1" applyFill="1" applyBorder="1" applyAlignment="1">
      <alignment horizontal="center" vertical="center" wrapText="1" readingOrder="1"/>
    </xf>
    <xf numFmtId="0" fontId="57" fillId="2" borderId="0" xfId="0" applyFont="1" applyFill="1" applyAlignment="1">
      <alignment horizontal="left" vertical="center" wrapText="1" readingOrder="1"/>
    </xf>
    <xf numFmtId="0" fontId="73" fillId="0" borderId="0" xfId="0" applyFont="1" applyAlignment="1">
      <alignment vertical="center"/>
    </xf>
    <xf numFmtId="0" fontId="75" fillId="0" borderId="0" xfId="0" applyFont="1"/>
    <xf numFmtId="168" fontId="57" fillId="0" borderId="140" xfId="1" applyNumberFormat="1" applyFont="1" applyFill="1" applyBorder="1" applyAlignment="1">
      <alignment horizontal="center" vertical="center" wrapText="1"/>
    </xf>
    <xf numFmtId="0" fontId="57" fillId="0" borderId="136" xfId="0" applyFont="1" applyBorder="1" applyAlignment="1">
      <alignment horizontal="left" vertical="center" wrapText="1" readingOrder="1"/>
    </xf>
    <xf numFmtId="165" fontId="57" fillId="4" borderId="46" xfId="0" applyNumberFormat="1" applyFont="1" applyFill="1" applyBorder="1" applyAlignment="1">
      <alignment horizontal="center" vertical="center" wrapText="1" readingOrder="1"/>
    </xf>
    <xf numFmtId="9" fontId="57" fillId="0" borderId="46" xfId="0" applyNumberFormat="1" applyFont="1" applyBorder="1" applyAlignment="1">
      <alignment horizontal="center" vertical="center" wrapText="1" readingOrder="1"/>
    </xf>
    <xf numFmtId="179" fontId="76" fillId="0" borderId="0" xfId="5" applyNumberFormat="1" applyFont="1" applyFill="1" applyAlignment="1">
      <alignment vertical="center"/>
    </xf>
    <xf numFmtId="9" fontId="76" fillId="0" borderId="0" xfId="5" applyNumberFormat="1" applyFont="1" applyFill="1" applyAlignment="1">
      <alignment vertical="center"/>
    </xf>
    <xf numFmtId="0" fontId="76" fillId="0" borderId="0" xfId="5" applyFont="1" applyFill="1" applyAlignment="1">
      <alignment vertical="center"/>
    </xf>
    <xf numFmtId="9" fontId="57" fillId="0" borderId="81" xfId="3" applyFont="1" applyFill="1" applyBorder="1" applyAlignment="1">
      <alignment horizontal="center" vertical="center" wrapText="1"/>
    </xf>
    <xf numFmtId="9" fontId="57" fillId="0" borderId="93" xfId="0" applyNumberFormat="1" applyFont="1" applyBorder="1" applyAlignment="1">
      <alignment horizontal="center" vertical="center" wrapText="1"/>
    </xf>
    <xf numFmtId="9" fontId="57" fillId="0" borderId="138" xfId="0" applyNumberFormat="1" applyFont="1" applyBorder="1" applyAlignment="1">
      <alignment horizontal="center" vertical="center" wrapText="1"/>
    </xf>
    <xf numFmtId="9" fontId="57" fillId="0" borderId="43" xfId="0" applyNumberFormat="1" applyFont="1" applyBorder="1" applyAlignment="1">
      <alignment horizontal="center" vertical="center" wrapText="1"/>
    </xf>
    <xf numFmtId="0" fontId="57" fillId="0" borderId="43" xfId="0" applyFont="1" applyBorder="1" applyAlignment="1">
      <alignment horizontal="left" vertical="center" indent="1" readingOrder="1"/>
    </xf>
    <xf numFmtId="3" fontId="57" fillId="0" borderId="43" xfId="0" applyNumberFormat="1" applyFont="1" applyBorder="1" applyAlignment="1">
      <alignment horizontal="center" vertical="center"/>
    </xf>
    <xf numFmtId="0" fontId="57" fillId="0" borderId="42" xfId="0" applyFont="1" applyBorder="1" applyAlignment="1">
      <alignment horizontal="left" vertical="center" indent="1" readingOrder="1"/>
    </xf>
    <xf numFmtId="9" fontId="57" fillId="0" borderId="42" xfId="0" applyNumberFormat="1" applyFont="1" applyBorder="1" applyAlignment="1">
      <alignment horizontal="center" vertical="center"/>
    </xf>
    <xf numFmtId="9" fontId="57" fillId="0" borderId="42" xfId="0" applyNumberFormat="1" applyFont="1" applyBorder="1" applyAlignment="1">
      <alignment horizontal="center" vertical="center" wrapText="1"/>
    </xf>
    <xf numFmtId="3" fontId="57" fillId="0" borderId="81" xfId="0" applyNumberFormat="1" applyFont="1" applyBorder="1" applyAlignment="1">
      <alignment horizontal="center" vertical="center" wrapText="1"/>
    </xf>
    <xf numFmtId="3" fontId="57" fillId="0" borderId="93" xfId="0" applyNumberFormat="1" applyFont="1" applyBorder="1" applyAlignment="1">
      <alignment horizontal="center" vertical="center" wrapText="1"/>
    </xf>
    <xf numFmtId="3" fontId="57" fillId="0" borderId="138" xfId="0" applyNumberFormat="1" applyFont="1" applyBorder="1" applyAlignment="1">
      <alignment horizontal="center" vertical="center" wrapText="1"/>
    </xf>
    <xf numFmtId="9" fontId="57" fillId="0" borderId="81" xfId="0" applyNumberFormat="1" applyFont="1" applyBorder="1" applyAlignment="1">
      <alignment horizontal="center" vertical="center" wrapText="1"/>
    </xf>
    <xf numFmtId="0" fontId="57" fillId="0" borderId="81" xfId="0" applyFont="1" applyBorder="1" applyAlignment="1">
      <alignment horizontal="center" vertical="center" wrapText="1"/>
    </xf>
    <xf numFmtId="0" fontId="57" fillId="0" borderId="93" xfId="0" applyFont="1" applyBorder="1" applyAlignment="1">
      <alignment horizontal="center" vertical="center" wrapText="1"/>
    </xf>
    <xf numFmtId="0" fontId="57" fillId="0" borderId="138" xfId="0" applyFont="1" applyBorder="1" applyAlignment="1">
      <alignment horizontal="center" vertical="center" wrapText="1"/>
    </xf>
    <xf numFmtId="9" fontId="57" fillId="0" borderId="139" xfId="0" applyNumberFormat="1" applyFont="1" applyBorder="1" applyAlignment="1">
      <alignment horizontal="center" vertical="center" wrapText="1"/>
    </xf>
    <xf numFmtId="3" fontId="57" fillId="0" borderId="43" xfId="0" applyNumberFormat="1" applyFont="1" applyBorder="1" applyAlignment="1">
      <alignment horizontal="center" vertical="center" wrapText="1"/>
    </xf>
    <xf numFmtId="0" fontId="57" fillId="0" borderId="43" xfId="0" applyFont="1" applyBorder="1" applyAlignment="1">
      <alignment horizontal="center" vertical="center" wrapText="1"/>
    </xf>
    <xf numFmtId="0" fontId="63" fillId="0" borderId="67" xfId="0" applyFont="1" applyBorder="1"/>
    <xf numFmtId="0" fontId="63" fillId="0" borderId="192" xfId="0" applyFont="1" applyBorder="1"/>
    <xf numFmtId="0" fontId="57" fillId="0" borderId="14" xfId="0" applyFont="1" applyBorder="1" applyAlignment="1">
      <alignment horizontal="left" vertical="center" wrapText="1" readingOrder="1"/>
    </xf>
    <xf numFmtId="9" fontId="57" fillId="5" borderId="15" xfId="0" applyNumberFormat="1" applyFont="1" applyFill="1" applyBorder="1" applyAlignment="1">
      <alignment horizontal="center" vertical="center" wrapText="1" readingOrder="1"/>
    </xf>
    <xf numFmtId="9" fontId="57" fillId="0" borderId="15" xfId="0" applyNumberFormat="1" applyFont="1" applyBorder="1" applyAlignment="1">
      <alignment horizontal="center" vertical="center" wrapText="1" readingOrder="1"/>
    </xf>
    <xf numFmtId="9" fontId="57" fillId="3" borderId="69" xfId="0" applyNumberFormat="1" applyFont="1" applyFill="1" applyBorder="1" applyAlignment="1">
      <alignment horizontal="center" vertical="center" wrapText="1" readingOrder="1"/>
    </xf>
    <xf numFmtId="0" fontId="77" fillId="0" borderId="0" xfId="0" applyFont="1" applyAlignment="1">
      <alignment vertical="center"/>
    </xf>
    <xf numFmtId="9" fontId="57" fillId="3" borderId="83" xfId="0" applyNumberFormat="1" applyFont="1" applyFill="1" applyBorder="1" applyAlignment="1">
      <alignment horizontal="center" vertical="center" wrapText="1" readingOrder="1"/>
    </xf>
    <xf numFmtId="0" fontId="57" fillId="0" borderId="0" xfId="0" applyFont="1" applyAlignment="1">
      <alignment horizontal="left" vertical="center" wrapText="1" readingOrder="1"/>
    </xf>
    <xf numFmtId="9" fontId="57" fillId="0" borderId="0" xfId="0" applyNumberFormat="1" applyFont="1" applyAlignment="1">
      <alignment horizontal="center" vertical="center" wrapText="1" readingOrder="1"/>
    </xf>
    <xf numFmtId="0" fontId="57" fillId="0" borderId="63" xfId="0" applyFont="1" applyBorder="1" applyAlignment="1">
      <alignment horizontal="left" vertical="center" wrapText="1" readingOrder="1"/>
    </xf>
    <xf numFmtId="165" fontId="57" fillId="0" borderId="41" xfId="0" applyNumberFormat="1" applyFont="1" applyBorder="1" applyAlignment="1">
      <alignment horizontal="center" vertical="center" wrapText="1" readingOrder="1"/>
    </xf>
    <xf numFmtId="0" fontId="57" fillId="0" borderId="64" xfId="0" applyFont="1" applyBorder="1" applyAlignment="1">
      <alignment horizontal="left" vertical="center" wrapText="1" readingOrder="1"/>
    </xf>
    <xf numFmtId="165" fontId="57" fillId="0" borderId="66" xfId="0" applyNumberFormat="1" applyFont="1" applyBorder="1" applyAlignment="1">
      <alignment horizontal="center" vertical="center" wrapText="1" readingOrder="1"/>
    </xf>
    <xf numFmtId="9" fontId="57" fillId="5" borderId="83" xfId="0" applyNumberFormat="1" applyFont="1" applyFill="1" applyBorder="1" applyAlignment="1">
      <alignment horizontal="center" vertical="center" wrapText="1" readingOrder="1"/>
    </xf>
    <xf numFmtId="0" fontId="63" fillId="4" borderId="0" xfId="0" applyFont="1" applyFill="1"/>
    <xf numFmtId="164" fontId="57" fillId="3" borderId="46" xfId="0" applyNumberFormat="1" applyFont="1" applyFill="1" applyBorder="1" applyAlignment="1">
      <alignment horizontal="center" vertical="center" wrapText="1" readingOrder="1"/>
    </xf>
    <xf numFmtId="0" fontId="57" fillId="0" borderId="17" xfId="0" applyFont="1" applyBorder="1" applyAlignment="1">
      <alignment horizontal="left" vertical="center" wrapText="1"/>
    </xf>
    <xf numFmtId="165" fontId="57" fillId="0" borderId="16" xfId="0" applyNumberFormat="1" applyFont="1" applyBorder="1" applyAlignment="1">
      <alignment horizontal="center" vertical="center" wrapText="1"/>
    </xf>
    <xf numFmtId="165" fontId="57" fillId="0" borderId="54" xfId="0" applyNumberFormat="1" applyFont="1" applyBorder="1" applyAlignment="1">
      <alignment horizontal="center" vertical="center" wrapText="1"/>
    </xf>
    <xf numFmtId="0" fontId="57" fillId="0" borderId="0" xfId="0" applyFont="1" applyAlignment="1">
      <alignment vertical="center" wrapText="1"/>
    </xf>
    <xf numFmtId="0" fontId="57" fillId="0" borderId="27" xfId="0" applyFont="1" applyBorder="1" applyAlignment="1">
      <alignment wrapText="1"/>
    </xf>
    <xf numFmtId="0" fontId="60" fillId="9" borderId="28" xfId="0" applyFont="1" applyFill="1" applyBorder="1" applyAlignment="1">
      <alignment horizontal="center" vertical="center" wrapText="1" readingOrder="1"/>
    </xf>
    <xf numFmtId="0" fontId="60" fillId="10" borderId="28" xfId="0" applyFont="1" applyFill="1" applyBorder="1" applyAlignment="1">
      <alignment horizontal="center" vertical="center" wrapText="1" readingOrder="1"/>
    </xf>
    <xf numFmtId="0" fontId="60" fillId="12" borderId="29" xfId="0" applyFont="1" applyFill="1" applyBorder="1" applyAlignment="1">
      <alignment horizontal="center" vertical="center" wrapText="1" readingOrder="1"/>
    </xf>
    <xf numFmtId="0" fontId="60" fillId="9" borderId="30" xfId="0" applyFont="1" applyFill="1" applyBorder="1" applyAlignment="1">
      <alignment horizontal="center" vertical="center" wrapText="1" readingOrder="1"/>
    </xf>
    <xf numFmtId="0" fontId="60" fillId="9" borderId="28" xfId="0" applyFont="1" applyFill="1" applyBorder="1" applyAlignment="1">
      <alignment horizontal="left" vertical="center" wrapText="1" indent="1" readingOrder="1"/>
    </xf>
    <xf numFmtId="0" fontId="10" fillId="3" borderId="37" xfId="0" applyFont="1" applyFill="1" applyBorder="1" applyAlignment="1">
      <alignment horizontal="left" vertical="center" wrapText="1" indent="1" readingOrder="1"/>
    </xf>
    <xf numFmtId="0" fontId="10" fillId="3" borderId="31" xfId="0" applyFont="1" applyFill="1" applyBorder="1" applyAlignment="1">
      <alignment horizontal="left" vertical="center" wrapText="1" indent="1" readingOrder="1"/>
    </xf>
    <xf numFmtId="0" fontId="48" fillId="9" borderId="219" xfId="0" applyFont="1" applyFill="1" applyBorder="1" applyAlignment="1">
      <alignment horizontal="center" vertical="center" wrapText="1" readingOrder="1"/>
    </xf>
    <xf numFmtId="165" fontId="48" fillId="18" borderId="228" xfId="0" applyNumberFormat="1" applyFont="1" applyFill="1" applyBorder="1" applyAlignment="1">
      <alignment horizontal="center" vertical="center" wrapText="1" readingOrder="1"/>
    </xf>
    <xf numFmtId="165" fontId="50" fillId="0" borderId="40" xfId="8" applyNumberFormat="1" applyFont="1" applyBorder="1" applyAlignment="1">
      <alignment horizontal="center" vertical="center" wrapText="1" readingOrder="1"/>
    </xf>
    <xf numFmtId="165" fontId="32" fillId="0" borderId="41" xfId="8" applyNumberFormat="1" applyFont="1" applyBorder="1" applyAlignment="1">
      <alignment horizontal="center" vertical="center" wrapText="1" readingOrder="1"/>
    </xf>
    <xf numFmtId="0" fontId="48" fillId="9" borderId="228" xfId="0" applyFont="1" applyFill="1" applyBorder="1" applyAlignment="1">
      <alignment horizontal="center" vertical="center" wrapText="1"/>
    </xf>
    <xf numFmtId="165" fontId="50" fillId="4" borderId="40" xfId="8" applyNumberFormat="1" applyFont="1" applyFill="1" applyBorder="1" applyAlignment="1">
      <alignment horizontal="center" vertical="center" wrapText="1" readingOrder="1"/>
    </xf>
    <xf numFmtId="165" fontId="32" fillId="4" borderId="41" xfId="8" applyNumberFormat="1" applyFont="1" applyFill="1" applyBorder="1" applyAlignment="1">
      <alignment horizontal="center" vertical="center" wrapText="1" readingOrder="1"/>
    </xf>
    <xf numFmtId="0" fontId="55" fillId="0" borderId="0" xfId="0" applyFont="1" applyAlignment="1">
      <alignment vertical="center"/>
    </xf>
    <xf numFmtId="0" fontId="49" fillId="0" borderId="0" xfId="0" applyFont="1" applyAlignment="1">
      <alignment vertical="center"/>
    </xf>
    <xf numFmtId="0" fontId="50" fillId="0" borderId="25" xfId="0" applyFont="1" applyBorder="1" applyAlignment="1">
      <alignment horizontal="left" vertical="center" wrapText="1" indent="1" readingOrder="1"/>
    </xf>
    <xf numFmtId="0" fontId="52" fillId="0" borderId="25" xfId="0" applyFont="1" applyBorder="1" applyAlignment="1">
      <alignment horizontal="center" vertical="center" wrapText="1" readingOrder="1"/>
    </xf>
    <xf numFmtId="165" fontId="32" fillId="0" borderId="70" xfId="0" applyNumberFormat="1" applyFont="1" applyBorder="1" applyAlignment="1">
      <alignment horizontal="left" vertical="center" wrapText="1" indent="1" readingOrder="1"/>
    </xf>
    <xf numFmtId="165" fontId="50" fillId="0" borderId="69" xfId="0" applyNumberFormat="1" applyFont="1" applyBorder="1" applyAlignment="1">
      <alignment horizontal="left" vertical="center" wrapText="1" indent="1" readingOrder="1"/>
    </xf>
    <xf numFmtId="165" fontId="48" fillId="18" borderId="112" xfId="0" applyNumberFormat="1" applyFont="1" applyFill="1" applyBorder="1" applyAlignment="1">
      <alignment horizontal="center" vertical="center" wrapText="1" readingOrder="1"/>
    </xf>
    <xf numFmtId="0" fontId="78" fillId="0" borderId="0" xfId="0" applyFont="1" applyAlignment="1">
      <alignment vertical="center"/>
    </xf>
    <xf numFmtId="0" fontId="50" fillId="0" borderId="0" xfId="0" applyFont="1" applyAlignment="1">
      <alignment vertical="center"/>
    </xf>
    <xf numFmtId="0" fontId="79" fillId="0" borderId="0" xfId="0" applyFont="1"/>
    <xf numFmtId="0" fontId="82" fillId="0" borderId="0" xfId="0" applyFont="1" applyAlignment="1">
      <alignment horizontal="left" vertical="center" wrapText="1" indent="1" readingOrder="1"/>
    </xf>
    <xf numFmtId="0" fontId="84" fillId="0" borderId="0" xfId="0" applyFont="1" applyAlignment="1">
      <alignment horizontal="left" vertical="center" wrapText="1" indent="1" readingOrder="1"/>
    </xf>
    <xf numFmtId="0" fontId="83" fillId="9" borderId="228" xfId="10" applyFont="1" applyFill="1" applyBorder="1" applyAlignment="1">
      <alignment horizontal="center" vertical="center" wrapText="1"/>
    </xf>
    <xf numFmtId="165" fontId="84" fillId="0" borderId="134" xfId="0" applyNumberFormat="1" applyFont="1" applyBorder="1" applyAlignment="1">
      <alignment horizontal="left" vertical="center" wrapText="1" indent="1" readingOrder="1"/>
    </xf>
    <xf numFmtId="165" fontId="84" fillId="4" borderId="134" xfId="0" applyNumberFormat="1" applyFont="1" applyFill="1" applyBorder="1" applyAlignment="1">
      <alignment horizontal="center" vertical="center" wrapText="1" readingOrder="1"/>
    </xf>
    <xf numFmtId="0" fontId="85" fillId="0" borderId="159" xfId="0" applyFont="1" applyBorder="1" applyAlignment="1">
      <alignment horizontal="left" vertical="center" indent="1" readingOrder="1"/>
    </xf>
    <xf numFmtId="165" fontId="84" fillId="0" borderId="134" xfId="0" applyNumberFormat="1" applyFont="1" applyBorder="1" applyAlignment="1">
      <alignment horizontal="center" vertical="center" wrapText="1" readingOrder="1"/>
    </xf>
    <xf numFmtId="0" fontId="85" fillId="0" borderId="159" xfId="0" applyFont="1" applyBorder="1" applyAlignment="1">
      <alignment horizontal="center" vertical="center" readingOrder="1"/>
    </xf>
    <xf numFmtId="165" fontId="83" fillId="18" borderId="264" xfId="10" applyNumberFormat="1" applyFont="1" applyFill="1" applyBorder="1" applyAlignment="1">
      <alignment horizontal="center" vertical="center" wrapText="1" readingOrder="1"/>
    </xf>
    <xf numFmtId="165" fontId="84" fillId="4" borderId="93" xfId="0" applyNumberFormat="1" applyFont="1" applyFill="1" applyBorder="1" applyAlignment="1">
      <alignment horizontal="center" vertical="center" wrapText="1" readingOrder="1"/>
    </xf>
    <xf numFmtId="0" fontId="80" fillId="0" borderId="0" xfId="8" applyFont="1" applyAlignment="1">
      <alignment vertical="center"/>
    </xf>
    <xf numFmtId="0" fontId="83" fillId="20" borderId="228" xfId="10" applyFont="1" applyFill="1" applyBorder="1" applyAlignment="1">
      <alignment horizontal="center" vertical="center" wrapText="1"/>
    </xf>
    <xf numFmtId="165" fontId="83" fillId="21" borderId="264" xfId="10" applyNumberFormat="1" applyFont="1" applyFill="1" applyBorder="1" applyAlignment="1">
      <alignment horizontal="center" vertical="center" wrapText="1" readingOrder="1"/>
    </xf>
    <xf numFmtId="165" fontId="83" fillId="21" borderId="228" xfId="10" applyNumberFormat="1" applyFont="1" applyFill="1" applyBorder="1" applyAlignment="1">
      <alignment horizontal="center" vertical="center" wrapText="1" readingOrder="1"/>
    </xf>
    <xf numFmtId="0" fontId="86" fillId="0" borderId="265" xfId="11" applyFont="1" applyBorder="1" applyAlignment="1">
      <alignment horizontal="left" vertical="center" wrapText="1" indent="1" readingOrder="1"/>
    </xf>
    <xf numFmtId="0" fontId="83" fillId="9" borderId="266" xfId="11" applyFont="1" applyFill="1" applyBorder="1" applyAlignment="1">
      <alignment horizontal="center" vertical="center" wrapText="1" readingOrder="1"/>
    </xf>
    <xf numFmtId="0" fontId="86" fillId="0" borderId="267" xfId="11" applyFont="1" applyBorder="1" applyAlignment="1">
      <alignment horizontal="left" vertical="center" wrapText="1" indent="1" readingOrder="1"/>
    </xf>
    <xf numFmtId="0" fontId="87" fillId="0" borderId="0" xfId="11" quotePrefix="1" applyFont="1" applyAlignment="1">
      <alignment horizontal="left" vertical="center" wrapText="1" indent="1" readingOrder="1"/>
    </xf>
    <xf numFmtId="0" fontId="83" fillId="17" borderId="265" xfId="11" applyFont="1" applyFill="1" applyBorder="1" applyAlignment="1">
      <alignment horizontal="center" vertical="center" wrapText="1" readingOrder="1"/>
    </xf>
    <xf numFmtId="0" fontId="88" fillId="0" borderId="0" xfId="0" applyFont="1"/>
    <xf numFmtId="0" fontId="81" fillId="0" borderId="0" xfId="0" applyFont="1" applyAlignment="1">
      <alignment horizontal="center" vertical="center"/>
    </xf>
    <xf numFmtId="0" fontId="79" fillId="0" borderId="0" xfId="0" applyFont="1" applyAlignment="1">
      <alignment horizontal="left" vertical="center"/>
    </xf>
    <xf numFmtId="0" fontId="79" fillId="0" borderId="0" xfId="0" applyFont="1" applyAlignment="1">
      <alignment horizontal="center" vertical="center"/>
    </xf>
    <xf numFmtId="0" fontId="81" fillId="0" borderId="0" xfId="0" applyFont="1"/>
    <xf numFmtId="0" fontId="89" fillId="0" borderId="0" xfId="0" applyFont="1"/>
    <xf numFmtId="0" fontId="48" fillId="20" borderId="228" xfId="0" applyFont="1" applyFill="1" applyBorder="1" applyAlignment="1">
      <alignment horizontal="center" vertical="center" wrapText="1"/>
    </xf>
    <xf numFmtId="165" fontId="48" fillId="21" borderId="228" xfId="0" applyNumberFormat="1" applyFont="1" applyFill="1" applyBorder="1" applyAlignment="1">
      <alignment horizontal="center" vertical="center" wrapText="1" readingOrder="1"/>
    </xf>
    <xf numFmtId="0" fontId="81" fillId="0" borderId="2" xfId="0" applyFont="1" applyBorder="1" applyAlignment="1">
      <alignment horizontal="left" vertical="center" wrapText="1" indent="1" readingOrder="1"/>
    </xf>
    <xf numFmtId="0" fontId="90" fillId="0" borderId="0" xfId="0" applyFont="1" applyAlignment="1">
      <alignment horizontal="left" indent="1"/>
    </xf>
    <xf numFmtId="0" fontId="81" fillId="2" borderId="2" xfId="0" applyFont="1" applyFill="1" applyBorder="1" applyAlignment="1">
      <alignment horizontal="left" vertical="center" wrapText="1" indent="1" readingOrder="1"/>
    </xf>
    <xf numFmtId="0" fontId="80" fillId="0" borderId="0" xfId="0" applyFont="1"/>
    <xf numFmtId="0" fontId="91" fillId="0" borderId="0" xfId="0" applyFont="1" applyAlignment="1">
      <alignment vertical="center"/>
    </xf>
    <xf numFmtId="0" fontId="10" fillId="0" borderId="0" xfId="0" applyFont="1"/>
    <xf numFmtId="0" fontId="10" fillId="0" borderId="0" xfId="0" applyFont="1" applyFill="1"/>
    <xf numFmtId="9" fontId="25" fillId="0" borderId="11" xfId="0" applyNumberFormat="1" applyFont="1" applyFill="1" applyBorder="1" applyAlignment="1">
      <alignment horizontal="center" vertical="center" wrapText="1" readingOrder="1"/>
    </xf>
    <xf numFmtId="9" fontId="57" fillId="0" borderId="81" xfId="3" applyNumberFormat="1" applyFont="1" applyFill="1" applyBorder="1" applyAlignment="1">
      <alignment horizontal="center" vertical="center" wrapText="1"/>
    </xf>
    <xf numFmtId="0" fontId="60" fillId="9" borderId="0" xfId="0" applyFont="1" applyFill="1" applyBorder="1" applyAlignment="1">
      <alignment horizontal="center" vertical="center" wrapText="1" readingOrder="1"/>
    </xf>
    <xf numFmtId="0" fontId="10" fillId="3" borderId="32" xfId="0" quotePrefix="1" applyFont="1" applyFill="1" applyBorder="1" applyAlignment="1">
      <alignment horizontal="center" vertical="center" wrapText="1" readingOrder="1"/>
    </xf>
    <xf numFmtId="166" fontId="57" fillId="0" borderId="40" xfId="0" applyNumberFormat="1" applyFont="1" applyFill="1" applyBorder="1" applyAlignment="1">
      <alignment horizontal="center" vertical="center" wrapText="1" readingOrder="1"/>
    </xf>
    <xf numFmtId="0" fontId="92" fillId="0" borderId="0" xfId="0" applyFont="1"/>
    <xf numFmtId="0" fontId="93" fillId="0" borderId="0" xfId="0" applyFont="1"/>
    <xf numFmtId="0" fontId="10" fillId="4" borderId="32" xfId="0" quotePrefix="1" applyFont="1" applyFill="1" applyBorder="1" applyAlignment="1">
      <alignment horizontal="center" vertical="center" wrapText="1" readingOrder="1"/>
    </xf>
    <xf numFmtId="43" fontId="32" fillId="4" borderId="41" xfId="1" applyFont="1" applyFill="1" applyBorder="1" applyAlignment="1">
      <alignment horizontal="center" vertical="center" wrapText="1" readingOrder="1"/>
    </xf>
    <xf numFmtId="181" fontId="57" fillId="2" borderId="61" xfId="0" applyNumberFormat="1" applyFont="1" applyFill="1" applyBorder="1" applyAlignment="1">
      <alignment horizontal="center" vertical="center" wrapText="1" readingOrder="1"/>
    </xf>
    <xf numFmtId="0" fontId="14" fillId="0" borderId="0" xfId="0" applyFont="1" applyFill="1"/>
    <xf numFmtId="0" fontId="60" fillId="9" borderId="20" xfId="0" applyFont="1" applyFill="1" applyBorder="1" applyAlignment="1">
      <alignment horizontal="center" vertical="center" wrapText="1" readingOrder="1"/>
    </xf>
    <xf numFmtId="0" fontId="13" fillId="9" borderId="97" xfId="0" applyFont="1" applyFill="1" applyBorder="1" applyAlignment="1">
      <alignment horizontal="center" vertical="center" wrapText="1" readingOrder="1"/>
    </xf>
    <xf numFmtId="0" fontId="13" fillId="9" borderId="101" xfId="0" applyFont="1" applyFill="1" applyBorder="1" applyAlignment="1">
      <alignment horizontal="center" vertical="center" wrapText="1" readingOrder="1"/>
    </xf>
    <xf numFmtId="178" fontId="25" fillId="5" borderId="2" xfId="0" applyNumberFormat="1" applyFont="1" applyFill="1" applyBorder="1" applyAlignment="1">
      <alignment horizontal="center" vertical="center" wrapText="1" readingOrder="1"/>
    </xf>
    <xf numFmtId="182" fontId="25" fillId="5" borderId="2" xfId="0" applyNumberFormat="1" applyFont="1" applyFill="1" applyBorder="1" applyAlignment="1">
      <alignment horizontal="center" vertical="center" wrapText="1" readingOrder="1"/>
    </xf>
    <xf numFmtId="164" fontId="81" fillId="7" borderId="2" xfId="0" applyNumberFormat="1" applyFont="1" applyFill="1" applyBorder="1" applyAlignment="1">
      <alignment horizontal="center" vertical="center" wrapText="1" readingOrder="1"/>
    </xf>
    <xf numFmtId="173" fontId="57" fillId="7" borderId="82" xfId="0" applyNumberFormat="1" applyFont="1" applyFill="1" applyBorder="1" applyAlignment="1">
      <alignment horizontal="center" vertical="center" wrapText="1"/>
    </xf>
    <xf numFmtId="164" fontId="25" fillId="7" borderId="2" xfId="0" applyNumberFormat="1" applyFont="1" applyFill="1" applyBorder="1" applyAlignment="1">
      <alignment horizontal="center" vertical="center" wrapText="1" readingOrder="1"/>
    </xf>
    <xf numFmtId="9" fontId="25" fillId="0" borderId="11" xfId="3" applyNumberFormat="1" applyFont="1" applyFill="1" applyBorder="1" applyAlignment="1">
      <alignment horizontal="center" vertical="center" wrapText="1" readingOrder="1"/>
    </xf>
    <xf numFmtId="181" fontId="25" fillId="0" borderId="65" xfId="0" applyNumberFormat="1" applyFont="1" applyBorder="1" applyAlignment="1">
      <alignment horizontal="center" vertical="center" wrapText="1" readingOrder="1"/>
    </xf>
    <xf numFmtId="181" fontId="25" fillId="5" borderId="236" xfId="0" applyNumberFormat="1" applyFont="1" applyFill="1" applyBorder="1" applyAlignment="1">
      <alignment horizontal="center" vertical="center" wrapText="1" readingOrder="1"/>
    </xf>
    <xf numFmtId="181" fontId="25" fillId="5" borderId="237" xfId="0" applyNumberFormat="1" applyFont="1" applyFill="1" applyBorder="1" applyAlignment="1">
      <alignment horizontal="center" vertical="center" wrapText="1" readingOrder="1"/>
    </xf>
    <xf numFmtId="181" fontId="25" fillId="5" borderId="261" xfId="0" applyNumberFormat="1" applyFont="1" applyFill="1" applyBorder="1" applyAlignment="1">
      <alignment horizontal="center" vertical="center" wrapText="1" readingOrder="1"/>
    </xf>
    <xf numFmtId="181" fontId="25" fillId="5" borderId="238" xfId="0" applyNumberFormat="1" applyFont="1" applyFill="1" applyBorder="1" applyAlignment="1">
      <alignment horizontal="center" vertical="center" wrapText="1" readingOrder="1"/>
    </xf>
    <xf numFmtId="166" fontId="25" fillId="0" borderId="0" xfId="0" applyNumberFormat="1" applyFont="1"/>
    <xf numFmtId="166" fontId="57" fillId="0" borderId="0" xfId="0" applyNumberFormat="1" applyFont="1"/>
    <xf numFmtId="166" fontId="57" fillId="0" borderId="82" xfId="0" applyNumberFormat="1" applyFont="1" applyBorder="1" applyAlignment="1">
      <alignment horizontal="center" vertical="center" wrapText="1" readingOrder="1"/>
    </xf>
    <xf numFmtId="164" fontId="25" fillId="0" borderId="65" xfId="0" applyNumberFormat="1" applyFont="1" applyBorder="1" applyAlignment="1">
      <alignment horizontal="center" vertical="center" wrapText="1" readingOrder="1"/>
    </xf>
    <xf numFmtId="164" fontId="25" fillId="0" borderId="44" xfId="0" applyNumberFormat="1" applyFont="1" applyBorder="1" applyAlignment="1">
      <alignment horizontal="center" vertical="center" wrapText="1" readingOrder="1"/>
    </xf>
    <xf numFmtId="164" fontId="25" fillId="0" borderId="0" xfId="0" applyNumberFormat="1" applyFont="1"/>
    <xf numFmtId="164" fontId="57" fillId="0" borderId="0" xfId="0" applyNumberFormat="1" applyFont="1"/>
    <xf numFmtId="164" fontId="25" fillId="5" borderId="71" xfId="0" applyNumberFormat="1" applyFont="1" applyFill="1" applyBorder="1" applyAlignment="1">
      <alignment horizontal="center" vertical="center" wrapText="1" readingOrder="1"/>
    </xf>
    <xf numFmtId="164" fontId="25" fillId="0" borderId="88" xfId="0" applyNumberFormat="1" applyFont="1" applyBorder="1" applyAlignment="1">
      <alignment horizontal="center" vertical="center" wrapText="1" readingOrder="1"/>
    </xf>
    <xf numFmtId="166" fontId="25" fillId="0" borderId="134" xfId="0" applyNumberFormat="1" applyFont="1" applyBorder="1" applyAlignment="1">
      <alignment horizontal="center" vertical="center" wrapText="1" readingOrder="1"/>
    </xf>
    <xf numFmtId="166" fontId="25" fillId="7" borderId="134" xfId="0" applyNumberFormat="1" applyFont="1" applyFill="1" applyBorder="1" applyAlignment="1">
      <alignment horizontal="center" vertical="center" wrapText="1" readingOrder="1"/>
    </xf>
    <xf numFmtId="165" fontId="32" fillId="0" borderId="220" xfId="0" applyNumberFormat="1" applyFont="1" applyFill="1" applyBorder="1" applyAlignment="1">
      <alignment horizontal="center" vertical="center" wrapText="1" readingOrder="1"/>
    </xf>
    <xf numFmtId="165" fontId="50" fillId="0" borderId="69" xfId="0" applyNumberFormat="1" applyFont="1" applyFill="1" applyBorder="1" applyAlignment="1">
      <alignment horizontal="center" vertical="center" wrapText="1" readingOrder="1"/>
    </xf>
    <xf numFmtId="165" fontId="32" fillId="0" borderId="210" xfId="0" applyNumberFormat="1" applyFont="1" applyFill="1" applyBorder="1" applyAlignment="1">
      <alignment horizontal="center" vertical="center" wrapText="1" readingOrder="1"/>
    </xf>
    <xf numFmtId="166" fontId="25" fillId="0" borderId="198" xfId="0" applyNumberFormat="1" applyFont="1" applyFill="1" applyBorder="1" applyAlignment="1">
      <alignment horizontal="center" vertical="center" wrapText="1" readingOrder="1"/>
    </xf>
    <xf numFmtId="177" fontId="32" fillId="0" borderId="70" xfId="0" applyNumberFormat="1" applyFont="1" applyFill="1" applyBorder="1" applyAlignment="1">
      <alignment horizontal="center" vertical="center" wrapText="1" readingOrder="1"/>
    </xf>
    <xf numFmtId="177" fontId="32" fillId="0" borderId="222" xfId="0" applyNumberFormat="1" applyFont="1" applyFill="1" applyBorder="1" applyAlignment="1">
      <alignment horizontal="center" vertical="center" wrapText="1" readingOrder="1"/>
    </xf>
    <xf numFmtId="177" fontId="32" fillId="0" borderId="220" xfId="0" applyNumberFormat="1" applyFont="1" applyFill="1" applyBorder="1" applyAlignment="1">
      <alignment horizontal="center" vertical="center" wrapText="1" readingOrder="1"/>
    </xf>
    <xf numFmtId="177" fontId="50" fillId="0" borderId="69" xfId="0" applyNumberFormat="1" applyFont="1" applyFill="1" applyBorder="1" applyAlignment="1">
      <alignment horizontal="center" vertical="center" wrapText="1" readingOrder="1"/>
    </xf>
    <xf numFmtId="9" fontId="57" fillId="0" borderId="83" xfId="0" applyNumberFormat="1" applyFont="1" applyFill="1" applyBorder="1" applyAlignment="1">
      <alignment horizontal="center" vertical="center" wrapText="1" readingOrder="1"/>
    </xf>
    <xf numFmtId="9" fontId="25" fillId="0" borderId="59" xfId="3" applyFont="1" applyFill="1" applyBorder="1" applyAlignment="1">
      <alignment horizontal="center" vertical="center" wrapText="1" readingOrder="1"/>
    </xf>
    <xf numFmtId="166" fontId="25" fillId="0" borderId="172" xfId="0" applyNumberFormat="1" applyFont="1" applyBorder="1" applyAlignment="1">
      <alignment horizontal="center" vertical="center" wrapText="1" readingOrder="1"/>
    </xf>
    <xf numFmtId="165" fontId="32" fillId="0" borderId="211" xfId="0" applyNumberFormat="1" applyFont="1" applyFill="1" applyBorder="1" applyAlignment="1">
      <alignment horizontal="center" vertical="center" wrapText="1" readingOrder="1"/>
    </xf>
    <xf numFmtId="165" fontId="25" fillId="0" borderId="15" xfId="0" applyNumberFormat="1" applyFont="1" applyFill="1" applyBorder="1" applyAlignment="1">
      <alignment horizontal="center" vertical="center" wrapText="1" readingOrder="1"/>
    </xf>
    <xf numFmtId="0" fontId="32" fillId="0" borderId="159" xfId="0" applyFont="1" applyBorder="1" applyAlignment="1">
      <alignment horizontal="left" vertical="center" indent="1" readingOrder="1"/>
    </xf>
    <xf numFmtId="165" fontId="63" fillId="7" borderId="74" xfId="0" applyNumberFormat="1" applyFont="1" applyFill="1" applyBorder="1" applyAlignment="1">
      <alignment vertical="center"/>
    </xf>
    <xf numFmtId="164" fontId="25" fillId="0" borderId="0" xfId="0" applyNumberFormat="1" applyFont="1" applyFill="1" applyAlignment="1">
      <alignment horizontal="center"/>
    </xf>
    <xf numFmtId="0" fontId="25" fillId="0" borderId="0" xfId="0" applyFont="1" applyFill="1"/>
    <xf numFmtId="164" fontId="25" fillId="0" borderId="0" xfId="0" applyNumberFormat="1" applyFont="1" applyFill="1"/>
    <xf numFmtId="9" fontId="25" fillId="0" borderId="0" xfId="0" applyNumberFormat="1" applyFont="1" applyFill="1"/>
    <xf numFmtId="0" fontId="26" fillId="0" borderId="0" xfId="0" applyFont="1" applyFill="1"/>
    <xf numFmtId="0" fontId="19" fillId="0" borderId="0" xfId="0" applyFont="1" applyAlignment="1">
      <alignment horizontal="left" vertical="top" indent="1"/>
    </xf>
    <xf numFmtId="0" fontId="10" fillId="0" borderId="0" xfId="0" applyFont="1" applyFill="1" applyAlignment="1">
      <alignment vertical="center"/>
    </xf>
    <xf numFmtId="9" fontId="25" fillId="0" borderId="0" xfId="3" applyFont="1"/>
    <xf numFmtId="181" fontId="25" fillId="0" borderId="41" xfId="0" applyNumberFormat="1" applyFont="1" applyFill="1" applyBorder="1" applyAlignment="1">
      <alignment horizontal="center" vertical="center" wrapText="1" readingOrder="1"/>
    </xf>
    <xf numFmtId="181" fontId="95" fillId="0" borderId="41" xfId="0" applyNumberFormat="1" applyFont="1" applyBorder="1" applyAlignment="1">
      <alignment horizontal="center" vertical="center" wrapText="1" readingOrder="1"/>
    </xf>
    <xf numFmtId="0" fontId="57" fillId="0" borderId="0" xfId="0" applyFont="1" applyFill="1" applyBorder="1" applyAlignment="1">
      <alignment horizontal="left" vertical="center" wrapText="1" indent="1" readingOrder="1"/>
    </xf>
    <xf numFmtId="181" fontId="34" fillId="0" borderId="0" xfId="0" applyNumberFormat="1" applyFont="1" applyFill="1" applyBorder="1" applyAlignment="1">
      <alignment horizontal="center" vertical="center" wrapText="1" readingOrder="1"/>
    </xf>
    <xf numFmtId="181" fontId="57" fillId="0" borderId="0" xfId="0" applyNumberFormat="1" applyFont="1" applyFill="1" applyBorder="1" applyAlignment="1">
      <alignment horizontal="center" vertical="center" wrapText="1" readingOrder="1"/>
    </xf>
    <xf numFmtId="0" fontId="94" fillId="2" borderId="108" xfId="0" applyFont="1" applyFill="1" applyBorder="1" applyAlignment="1">
      <alignment horizontal="left" vertical="center" wrapText="1" indent="1" readingOrder="1"/>
    </xf>
    <xf numFmtId="186" fontId="25" fillId="0" borderId="134" xfId="0" applyNumberFormat="1" applyFont="1" applyBorder="1" applyAlignment="1">
      <alignment horizontal="center" vertical="center" wrapText="1" readingOrder="1"/>
    </xf>
    <xf numFmtId="0" fontId="32" fillId="0" borderId="84" xfId="8" applyFont="1" applyFill="1" applyBorder="1" applyAlignment="1">
      <alignment horizontal="left" vertical="center" indent="1" readingOrder="1"/>
    </xf>
    <xf numFmtId="0" fontId="32" fillId="0" borderId="159" xfId="0" applyFont="1" applyFill="1" applyBorder="1" applyAlignment="1">
      <alignment horizontal="left" vertical="center" indent="1" readingOrder="1"/>
    </xf>
    <xf numFmtId="165" fontId="25" fillId="0" borderId="11" xfId="0" applyNumberFormat="1" applyFont="1" applyFill="1" applyBorder="1" applyAlignment="1">
      <alignment horizontal="center" vertical="center" wrapText="1" readingOrder="1"/>
    </xf>
    <xf numFmtId="177" fontId="25" fillId="5" borderId="40" xfId="0" applyNumberFormat="1" applyFont="1" applyFill="1" applyBorder="1" applyAlignment="1">
      <alignment horizontal="center" vertical="center" wrapText="1" readingOrder="1"/>
    </xf>
    <xf numFmtId="9" fontId="25" fillId="5" borderId="40" xfId="3" applyFont="1" applyFill="1" applyBorder="1" applyAlignment="1">
      <alignment horizontal="center" vertical="center" wrapText="1" readingOrder="1"/>
    </xf>
    <xf numFmtId="0" fontId="25" fillId="2" borderId="143" xfId="0" applyFont="1" applyFill="1" applyBorder="1" applyAlignment="1">
      <alignment horizontal="left" vertical="center" wrapText="1" indent="1" readingOrder="1"/>
    </xf>
    <xf numFmtId="0" fontId="25" fillId="2" borderId="172" xfId="0" applyFont="1" applyFill="1" applyBorder="1" applyAlignment="1">
      <alignment horizontal="left" vertical="center" wrapText="1" indent="1" readingOrder="1"/>
    </xf>
    <xf numFmtId="166" fontId="25" fillId="5" borderId="172" xfId="0" applyNumberFormat="1" applyFont="1" applyFill="1" applyBorder="1" applyAlignment="1">
      <alignment horizontal="center" vertical="center" wrapText="1" readingOrder="1"/>
    </xf>
    <xf numFmtId="0" fontId="0" fillId="0" borderId="0" xfId="0" applyAlignment="1">
      <alignment horizontal="center"/>
    </xf>
    <xf numFmtId="9" fontId="0" fillId="0" borderId="0" xfId="3" applyFont="1"/>
    <xf numFmtId="165" fontId="32" fillId="0" borderId="41" xfId="8" applyNumberFormat="1" applyFont="1" applyFill="1" applyBorder="1" applyAlignment="1">
      <alignment horizontal="center" vertical="center" wrapText="1" readingOrder="1"/>
    </xf>
    <xf numFmtId="0" fontId="19" fillId="0" borderId="0" xfId="0" applyFont="1" applyAlignment="1">
      <alignment horizontal="left" indent="1"/>
    </xf>
    <xf numFmtId="165" fontId="48" fillId="18" borderId="228" xfId="10" applyNumberFormat="1" applyFont="1" applyFill="1" applyBorder="1" applyAlignment="1">
      <alignment horizontal="center" vertical="center" wrapText="1" readingOrder="1"/>
    </xf>
    <xf numFmtId="187" fontId="87" fillId="0" borderId="0" xfId="11" applyNumberFormat="1" applyFont="1" applyFill="1" applyAlignment="1">
      <alignment horizontal="center" vertical="center" wrapText="1" readingOrder="1"/>
    </xf>
    <xf numFmtId="187" fontId="87" fillId="0" borderId="105" xfId="11" applyNumberFormat="1" applyFont="1" applyFill="1" applyBorder="1" applyAlignment="1">
      <alignment horizontal="center" vertical="center" wrapText="1" readingOrder="1"/>
    </xf>
    <xf numFmtId="187" fontId="86" fillId="0" borderId="267" xfId="11" applyNumberFormat="1" applyFont="1" applyFill="1" applyBorder="1" applyAlignment="1">
      <alignment horizontal="center" vertical="center" wrapText="1" readingOrder="1"/>
    </xf>
    <xf numFmtId="187" fontId="86" fillId="0" borderId="268" xfId="11" applyNumberFormat="1" applyFont="1" applyFill="1" applyBorder="1" applyAlignment="1">
      <alignment horizontal="center" vertical="center" wrapText="1" readingOrder="1"/>
    </xf>
    <xf numFmtId="165" fontId="32" fillId="0" borderId="215" xfId="0" applyNumberFormat="1" applyFont="1" applyBorder="1" applyAlignment="1">
      <alignment horizontal="center"/>
    </xf>
    <xf numFmtId="165" fontId="32" fillId="0" borderId="213" xfId="0" applyNumberFormat="1" applyFont="1" applyBorder="1" applyAlignment="1">
      <alignment horizontal="center"/>
    </xf>
    <xf numFmtId="165" fontId="50" fillId="0" borderId="213" xfId="0" applyNumberFormat="1" applyFont="1" applyBorder="1" applyAlignment="1">
      <alignment horizontal="center"/>
    </xf>
    <xf numFmtId="165" fontId="32" fillId="0" borderId="0" xfId="0" applyNumberFormat="1" applyFont="1" applyAlignment="1">
      <alignment horizontal="center"/>
    </xf>
    <xf numFmtId="165" fontId="50" fillId="0" borderId="0" xfId="0" applyNumberFormat="1" applyFont="1" applyAlignment="1">
      <alignment horizontal="center"/>
    </xf>
    <xf numFmtId="0" fontId="32" fillId="0" borderId="213" xfId="0" applyFont="1" applyBorder="1" applyAlignment="1">
      <alignment horizontal="center"/>
    </xf>
    <xf numFmtId="0" fontId="32" fillId="0" borderId="213" xfId="0" applyFont="1" applyFill="1" applyBorder="1" applyAlignment="1">
      <alignment horizontal="center"/>
    </xf>
    <xf numFmtId="165" fontId="50" fillId="0" borderId="216" xfId="0" applyNumberFormat="1" applyFont="1" applyBorder="1" applyAlignment="1">
      <alignment horizontal="center"/>
    </xf>
    <xf numFmtId="165" fontId="50" fillId="0" borderId="93" xfId="0" applyNumberFormat="1" applyFont="1" applyBorder="1" applyAlignment="1">
      <alignment horizontal="center"/>
    </xf>
    <xf numFmtId="0" fontId="32" fillId="0" borderId="0" xfId="0" applyFont="1" applyAlignment="1">
      <alignment horizontal="center"/>
    </xf>
    <xf numFmtId="0" fontId="50" fillId="0" borderId="93" xfId="0" applyFont="1" applyBorder="1" applyAlignment="1">
      <alignment horizontal="center"/>
    </xf>
    <xf numFmtId="3" fontId="25" fillId="0" borderId="11" xfId="0" applyNumberFormat="1" applyFont="1" applyFill="1" applyBorder="1" applyAlignment="1">
      <alignment horizontal="center" vertical="center" wrapText="1" readingOrder="1"/>
    </xf>
    <xf numFmtId="2" fontId="50" fillId="3" borderId="46" xfId="0" applyNumberFormat="1" applyFont="1" applyFill="1" applyBorder="1" applyAlignment="1">
      <alignment horizontal="center" vertical="center" wrapText="1" readingOrder="1"/>
    </xf>
    <xf numFmtId="181" fontId="25" fillId="4" borderId="260" xfId="0" applyNumberFormat="1" applyFont="1" applyFill="1" applyBorder="1" applyAlignment="1">
      <alignment horizontal="center" vertical="center" wrapText="1" readingOrder="1"/>
    </xf>
    <xf numFmtId="181" fontId="34" fillId="4" borderId="233" xfId="0" applyNumberFormat="1" applyFont="1" applyFill="1" applyBorder="1" applyAlignment="1">
      <alignment horizontal="center" vertical="center" wrapText="1" readingOrder="1"/>
    </xf>
    <xf numFmtId="181" fontId="34" fillId="0" borderId="235" xfId="0" applyNumberFormat="1" applyFont="1" applyBorder="1" applyAlignment="1">
      <alignment horizontal="center" vertical="center" wrapText="1" readingOrder="1"/>
    </xf>
    <xf numFmtId="181" fontId="25" fillId="4" borderId="245" xfId="0" applyNumberFormat="1" applyFont="1" applyFill="1" applyBorder="1" applyAlignment="1">
      <alignment horizontal="center" vertical="center" wrapText="1" readingOrder="1"/>
    </xf>
    <xf numFmtId="181" fontId="34" fillId="4" borderId="245" xfId="0" applyNumberFormat="1" applyFont="1" applyFill="1" applyBorder="1" applyAlignment="1">
      <alignment horizontal="center" vertical="center" wrapText="1" readingOrder="1"/>
    </xf>
    <xf numFmtId="181" fontId="34" fillId="0" borderId="247" xfId="0" applyNumberFormat="1" applyFont="1" applyBorder="1" applyAlignment="1">
      <alignment horizontal="center" vertical="center" wrapText="1" readingOrder="1"/>
    </xf>
    <xf numFmtId="0" fontId="81" fillId="7" borderId="0" xfId="0" applyFont="1" applyFill="1"/>
    <xf numFmtId="0" fontId="95" fillId="7" borderId="0" xfId="0" applyFont="1" applyFill="1"/>
    <xf numFmtId="9" fontId="25" fillId="0" borderId="0" xfId="0" applyNumberFormat="1" applyFont="1"/>
    <xf numFmtId="173" fontId="25" fillId="5" borderId="82" xfId="0" applyNumberFormat="1" applyFont="1" applyFill="1" applyBorder="1" applyAlignment="1">
      <alignment horizontal="center" vertical="center" wrapText="1"/>
    </xf>
    <xf numFmtId="0" fontId="73" fillId="0" borderId="0" xfId="0" applyFont="1" applyFill="1"/>
    <xf numFmtId="0" fontId="19" fillId="0" borderId="0" xfId="0" applyFont="1" applyAlignment="1">
      <alignment horizontal="left" vertical="center" indent="1"/>
    </xf>
    <xf numFmtId="166" fontId="25" fillId="0" borderId="71" xfId="0" applyNumberFormat="1" applyFont="1" applyBorder="1" applyAlignment="1">
      <alignment horizontal="center" vertical="center" wrapText="1" readingOrder="1"/>
    </xf>
    <xf numFmtId="0" fontId="19" fillId="0" borderId="0" xfId="0" applyFont="1" applyAlignment="1">
      <alignment horizontal="left" vertical="center" wrapText="1" indent="1"/>
    </xf>
    <xf numFmtId="0" fontId="19" fillId="0" borderId="0" xfId="0" applyFont="1" applyAlignment="1">
      <alignment horizontal="left" vertical="center" indent="1"/>
    </xf>
    <xf numFmtId="0" fontId="19" fillId="0" borderId="0" xfId="0" applyFont="1" applyAlignment="1">
      <alignment horizontal="left" indent="1"/>
    </xf>
    <xf numFmtId="181" fontId="25" fillId="0" borderId="40" xfId="0" applyNumberFormat="1" applyFont="1" applyFill="1" applyBorder="1" applyAlignment="1">
      <alignment horizontal="center" vertical="center" wrapText="1" readingOrder="1"/>
    </xf>
    <xf numFmtId="181" fontId="25" fillId="0" borderId="66" xfId="3" applyNumberFormat="1" applyFont="1" applyFill="1" applyBorder="1" applyAlignment="1">
      <alignment horizontal="center" vertical="center" wrapText="1" readingOrder="1"/>
    </xf>
    <xf numFmtId="9" fontId="25" fillId="0" borderId="66" xfId="3" applyFont="1" applyFill="1" applyBorder="1" applyAlignment="1">
      <alignment horizontal="center" vertical="center" wrapText="1" readingOrder="1"/>
    </xf>
    <xf numFmtId="166" fontId="25" fillId="0" borderId="71" xfId="0" applyNumberFormat="1" applyFont="1" applyFill="1" applyBorder="1" applyAlignment="1">
      <alignment horizontal="center" vertical="center" wrapText="1" readingOrder="1"/>
    </xf>
    <xf numFmtId="167" fontId="10" fillId="0" borderId="0" xfId="0" applyNumberFormat="1" applyFont="1" applyAlignment="1">
      <alignment vertical="center"/>
    </xf>
    <xf numFmtId="0" fontId="19" fillId="0" borderId="0" xfId="0" applyFont="1" applyAlignment="1">
      <alignment horizontal="left" indent="1"/>
    </xf>
    <xf numFmtId="0" fontId="10" fillId="0" borderId="0" xfId="0" applyFont="1" applyBorder="1"/>
    <xf numFmtId="0" fontId="50" fillId="0" borderId="0" xfId="8" applyFont="1" applyAlignment="1">
      <alignment vertical="center"/>
    </xf>
    <xf numFmtId="0" fontId="50" fillId="19" borderId="249" xfId="8" applyFont="1" applyFill="1" applyBorder="1" applyAlignment="1">
      <alignment vertical="center"/>
    </xf>
    <xf numFmtId="0" fontId="32" fillId="0" borderId="254" xfId="8" applyFont="1" applyBorder="1" applyAlignment="1">
      <alignment vertical="center"/>
    </xf>
    <xf numFmtId="0" fontId="50" fillId="19" borderId="249" xfId="8" applyFont="1" applyFill="1" applyBorder="1" applyAlignment="1">
      <alignment horizontal="center" vertical="center"/>
    </xf>
    <xf numFmtId="0" fontId="32" fillId="0" borderId="256" xfId="8" applyFont="1" applyBorder="1" applyAlignment="1">
      <alignment vertical="center"/>
    </xf>
    <xf numFmtId="0" fontId="32" fillId="0" borderId="258" xfId="8" applyFont="1" applyBorder="1" applyAlignment="1">
      <alignment vertical="center"/>
    </xf>
    <xf numFmtId="0" fontId="50" fillId="19" borderId="250" xfId="8" applyFont="1" applyFill="1" applyBorder="1" applyAlignment="1">
      <alignment vertical="center"/>
    </xf>
    <xf numFmtId="0" fontId="52" fillId="0" borderId="0" xfId="8" applyFont="1" applyAlignment="1">
      <alignment horizontal="center" vertical="center"/>
    </xf>
    <xf numFmtId="0" fontId="25" fillId="0" borderId="212" xfId="0" applyFont="1" applyBorder="1" applyAlignment="1">
      <alignment vertical="center"/>
    </xf>
    <xf numFmtId="0" fontId="25" fillId="0" borderId="213" xfId="0" applyFont="1" applyBorder="1" applyAlignment="1">
      <alignment vertical="center"/>
    </xf>
    <xf numFmtId="0" fontId="25" fillId="0" borderId="214" xfId="0" applyFont="1" applyBorder="1" applyAlignment="1">
      <alignment vertical="center"/>
    </xf>
    <xf numFmtId="165" fontId="26" fillId="0" borderId="0" xfId="0" applyNumberFormat="1" applyFont="1"/>
    <xf numFmtId="0" fontId="25" fillId="2" borderId="70" xfId="0" applyFont="1" applyFill="1" applyBorder="1" applyAlignment="1">
      <alignment horizontal="left" vertical="center" wrapText="1" indent="1"/>
    </xf>
    <xf numFmtId="178" fontId="25" fillId="5" borderId="269" xfId="0" applyNumberFormat="1" applyFont="1" applyFill="1" applyBorder="1" applyAlignment="1">
      <alignment horizontal="center" vertical="center" wrapText="1" readingOrder="1"/>
    </xf>
    <xf numFmtId="175" fontId="25" fillId="2" borderId="70" xfId="0" applyNumberFormat="1" applyFont="1" applyFill="1" applyBorder="1" applyAlignment="1">
      <alignment horizontal="center" vertical="center" wrapText="1"/>
    </xf>
    <xf numFmtId="178" fontId="25" fillId="5" borderId="98" xfId="0" applyNumberFormat="1" applyFont="1" applyFill="1" applyBorder="1" applyAlignment="1">
      <alignment horizontal="center" vertical="center" wrapText="1" readingOrder="1"/>
    </xf>
    <xf numFmtId="175" fontId="25" fillId="2" borderId="99" xfId="0" applyNumberFormat="1" applyFont="1" applyFill="1" applyBorder="1" applyAlignment="1">
      <alignment horizontal="center" vertical="center" wrapText="1"/>
    </xf>
    <xf numFmtId="178" fontId="25" fillId="5" borderId="61" xfId="0" applyNumberFormat="1" applyFont="1" applyFill="1" applyBorder="1" applyAlignment="1">
      <alignment horizontal="center" vertical="center" wrapText="1" readingOrder="1"/>
    </xf>
    <xf numFmtId="0" fontId="57" fillId="0" borderId="270" xfId="0" applyFont="1" applyBorder="1" applyAlignment="1">
      <alignment vertical="center"/>
    </xf>
    <xf numFmtId="165" fontId="48" fillId="18" borderId="271" xfId="10" applyNumberFormat="1" applyFont="1" applyFill="1" applyBorder="1" applyAlignment="1">
      <alignment horizontal="center" vertical="center" wrapText="1" readingOrder="1"/>
    </xf>
    <xf numFmtId="165" fontId="25" fillId="0" borderId="134" xfId="0" applyNumberFormat="1" applyFont="1" applyFill="1" applyBorder="1" applyAlignment="1">
      <alignment horizontal="center" vertical="center" wrapText="1" readingOrder="1"/>
    </xf>
    <xf numFmtId="0" fontId="50" fillId="0" borderId="272" xfId="0" applyFont="1" applyBorder="1" applyAlignment="1">
      <alignment horizontal="left" vertical="center" wrapText="1" readingOrder="1"/>
    </xf>
    <xf numFmtId="0" fontId="50" fillId="0" borderId="273" xfId="0" applyFont="1" applyBorder="1" applyAlignment="1">
      <alignment horizontal="left" vertical="center" wrapText="1" readingOrder="1"/>
    </xf>
    <xf numFmtId="0" fontId="50" fillId="0" borderId="274" xfId="0" applyFont="1" applyBorder="1" applyAlignment="1">
      <alignment horizontal="left" vertical="center" wrapText="1" readingOrder="1"/>
    </xf>
    <xf numFmtId="0" fontId="60" fillId="0" borderId="97" xfId="0" applyFont="1" applyFill="1" applyBorder="1" applyAlignment="1">
      <alignment horizontal="center" vertical="center" wrapText="1"/>
    </xf>
    <xf numFmtId="0" fontId="60" fillId="9" borderId="275" xfId="0" applyFont="1" applyFill="1" applyBorder="1" applyAlignment="1">
      <alignment horizontal="center" vertical="center" wrapText="1"/>
    </xf>
    <xf numFmtId="0" fontId="32" fillId="0" borderId="276" xfId="0" applyFont="1" applyBorder="1" applyAlignment="1">
      <alignment horizontal="center" vertical="center" wrapText="1" readingOrder="1"/>
    </xf>
    <xf numFmtId="0" fontId="32" fillId="22" borderId="276" xfId="0" applyFont="1" applyFill="1" applyBorder="1" applyAlignment="1">
      <alignment horizontal="center" vertical="center" wrapText="1" readingOrder="1"/>
    </xf>
    <xf numFmtId="0" fontId="32" fillId="0" borderId="277" xfId="0" applyFont="1" applyBorder="1" applyAlignment="1">
      <alignment horizontal="center" vertical="center" wrapText="1" readingOrder="1"/>
    </xf>
    <xf numFmtId="0" fontId="100" fillId="0" borderId="277" xfId="0" applyFont="1" applyBorder="1" applyAlignment="1">
      <alignment horizontal="center" vertical="center" wrapText="1"/>
    </xf>
    <xf numFmtId="0" fontId="32" fillId="22" borderId="277" xfId="0" applyFont="1" applyFill="1" applyBorder="1" applyAlignment="1">
      <alignment horizontal="center" vertical="center" wrapText="1" readingOrder="1"/>
    </xf>
    <xf numFmtId="0" fontId="32" fillId="0" borderId="278" xfId="0" applyFont="1" applyBorder="1" applyAlignment="1">
      <alignment horizontal="center" vertical="center" wrapText="1" readingOrder="1"/>
    </xf>
    <xf numFmtId="0" fontId="32" fillId="22" borderId="278" xfId="0" applyFont="1" applyFill="1" applyBorder="1" applyAlignment="1">
      <alignment horizontal="center" vertical="center" wrapText="1" readingOrder="1"/>
    </xf>
    <xf numFmtId="0" fontId="32" fillId="0" borderId="18" xfId="0" applyFont="1" applyBorder="1" applyAlignment="1">
      <alignment vertical="center"/>
    </xf>
    <xf numFmtId="164" fontId="32" fillId="7" borderId="18" xfId="0" applyNumberFormat="1" applyFont="1" applyFill="1" applyBorder="1" applyAlignment="1">
      <alignment horizontal="center" vertical="center"/>
    </xf>
    <xf numFmtId="9" fontId="32" fillId="0" borderId="18" xfId="0" applyNumberFormat="1" applyFont="1" applyBorder="1" applyAlignment="1">
      <alignment horizontal="center" vertical="center" wrapText="1"/>
    </xf>
    <xf numFmtId="0" fontId="101" fillId="0" borderId="18" xfId="0" applyFont="1" applyBorder="1" applyAlignment="1">
      <alignment vertical="center"/>
    </xf>
    <xf numFmtId="0" fontId="101" fillId="0" borderId="18" xfId="0" applyFont="1" applyBorder="1" applyAlignment="1">
      <alignment vertical="center" wrapText="1"/>
    </xf>
    <xf numFmtId="164" fontId="32" fillId="0" borderId="18" xfId="0" applyNumberFormat="1" applyFont="1" applyFill="1" applyBorder="1" applyAlignment="1">
      <alignment horizontal="center" vertical="center"/>
    </xf>
    <xf numFmtId="9" fontId="32" fillId="0" borderId="18" xfId="0" applyNumberFormat="1"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left" indent="1"/>
    </xf>
    <xf numFmtId="0" fontId="19" fillId="0" borderId="0" xfId="0" applyFont="1" applyAlignment="1">
      <alignment horizontal="left" vertical="top" indent="1"/>
    </xf>
    <xf numFmtId="0" fontId="102" fillId="0" borderId="0" xfId="0" applyFont="1" applyAlignment="1">
      <alignment vertical="center"/>
    </xf>
    <xf numFmtId="0" fontId="97" fillId="0" borderId="0" xfId="0" applyFont="1"/>
    <xf numFmtId="0" fontId="97" fillId="0" borderId="0" xfId="0" quotePrefix="1" applyFont="1" applyAlignment="1">
      <alignment vertical="center"/>
    </xf>
    <xf numFmtId="0" fontId="103" fillId="0" borderId="0" xfId="0" applyFont="1" applyAlignment="1">
      <alignment vertical="center"/>
    </xf>
    <xf numFmtId="0" fontId="10" fillId="3" borderId="279" xfId="0" quotePrefix="1" applyFont="1" applyFill="1" applyBorder="1" applyAlignment="1">
      <alignment horizontal="center" vertical="center" wrapText="1" readingOrder="1"/>
    </xf>
    <xf numFmtId="170" fontId="10" fillId="4" borderId="280" xfId="0" applyNumberFormat="1" applyFont="1" applyFill="1" applyBorder="1" applyAlignment="1">
      <alignment horizontal="center" vertical="center" wrapText="1" readingOrder="1"/>
    </xf>
    <xf numFmtId="169" fontId="10" fillId="3" borderId="279" xfId="3" applyNumberFormat="1" applyFont="1" applyFill="1" applyBorder="1" applyAlignment="1">
      <alignment horizontal="center" vertical="center" wrapText="1" readingOrder="1"/>
    </xf>
    <xf numFmtId="0" fontId="48" fillId="10" borderId="208" xfId="0" applyFont="1" applyFill="1" applyBorder="1" applyAlignment="1">
      <alignment horizontal="center" vertical="center" textRotation="90" wrapText="1"/>
    </xf>
    <xf numFmtId="0" fontId="48" fillId="10" borderId="209" xfId="0" applyFont="1" applyFill="1" applyBorder="1" applyAlignment="1">
      <alignment horizontal="center" vertical="center" textRotation="90" wrapText="1"/>
    </xf>
    <xf numFmtId="0" fontId="48" fillId="10" borderId="218" xfId="0" applyFont="1" applyFill="1" applyBorder="1" applyAlignment="1">
      <alignment horizontal="center" vertical="center" textRotation="90" wrapText="1"/>
    </xf>
    <xf numFmtId="0" fontId="47" fillId="9" borderId="145" xfId="0" applyFont="1" applyFill="1" applyBorder="1" applyAlignment="1">
      <alignment horizontal="center" vertical="center" textRotation="90" wrapText="1"/>
    </xf>
    <xf numFmtId="0" fontId="47" fillId="9" borderId="146" xfId="0" applyFont="1" applyFill="1" applyBorder="1" applyAlignment="1">
      <alignment horizontal="center" vertical="center" textRotation="90" wrapText="1"/>
    </xf>
    <xf numFmtId="0" fontId="47" fillId="15" borderId="147" xfId="0" applyFont="1" applyFill="1" applyBorder="1" applyAlignment="1">
      <alignment horizontal="center" vertical="center" textRotation="90" wrapText="1"/>
    </xf>
    <xf numFmtId="0" fontId="47" fillId="15" borderId="145" xfId="0" applyFont="1" applyFill="1" applyBorder="1" applyAlignment="1">
      <alignment horizontal="center" vertical="center" textRotation="90" wrapText="1"/>
    </xf>
    <xf numFmtId="0" fontId="47" fillId="15" borderId="146" xfId="0" applyFont="1" applyFill="1" applyBorder="1" applyAlignment="1">
      <alignment horizontal="center" vertical="center" textRotation="90" wrapText="1"/>
    </xf>
    <xf numFmtId="0" fontId="47" fillId="12" borderId="147" xfId="0" applyFont="1" applyFill="1" applyBorder="1" applyAlignment="1">
      <alignment horizontal="center" vertical="center" textRotation="90"/>
    </xf>
    <xf numFmtId="0" fontId="47" fillId="12" borderId="145" xfId="0" applyFont="1" applyFill="1" applyBorder="1" applyAlignment="1">
      <alignment horizontal="center" vertical="center" textRotation="90"/>
    </xf>
    <xf numFmtId="0" fontId="47" fillId="12" borderId="146" xfId="0" applyFont="1" applyFill="1" applyBorder="1" applyAlignment="1">
      <alignment horizontal="center" vertical="center" textRotation="90"/>
    </xf>
    <xf numFmtId="0" fontId="47" fillId="14" borderId="147" xfId="0" applyFont="1" applyFill="1" applyBorder="1" applyAlignment="1">
      <alignment horizontal="center" vertical="center" textRotation="90" wrapText="1"/>
    </xf>
    <xf numFmtId="0" fontId="47" fillId="14" borderId="145" xfId="0" applyFont="1" applyFill="1" applyBorder="1" applyAlignment="1">
      <alignment horizontal="center" vertical="center" textRotation="90" wrapText="1"/>
    </xf>
    <xf numFmtId="0" fontId="47" fillId="14" borderId="146" xfId="0" applyFont="1" applyFill="1" applyBorder="1" applyAlignment="1">
      <alignment horizontal="center" vertical="center" textRotation="90" wrapText="1"/>
    </xf>
    <xf numFmtId="0" fontId="47" fillId="13" borderId="147" xfId="0" applyFont="1" applyFill="1" applyBorder="1" applyAlignment="1">
      <alignment horizontal="center" vertical="center" textRotation="90"/>
    </xf>
    <xf numFmtId="0" fontId="47" fillId="13" borderId="145" xfId="0" applyFont="1" applyFill="1" applyBorder="1" applyAlignment="1">
      <alignment horizontal="center" vertical="center" textRotation="90"/>
    </xf>
    <xf numFmtId="0" fontId="47" fillId="13" borderId="146" xfId="0" applyFont="1" applyFill="1" applyBorder="1" applyAlignment="1">
      <alignment horizontal="center" vertical="center" textRotation="90"/>
    </xf>
    <xf numFmtId="0" fontId="32" fillId="5" borderId="253" xfId="8" applyFont="1" applyFill="1" applyBorder="1" applyAlignment="1">
      <alignment horizontal="center" vertical="center"/>
    </xf>
    <xf numFmtId="0" fontId="32" fillId="5" borderId="255" xfId="8" applyFont="1" applyFill="1" applyBorder="1" applyAlignment="1">
      <alignment horizontal="center" vertical="center"/>
    </xf>
    <xf numFmtId="0" fontId="32" fillId="5" borderId="257" xfId="8" applyFont="1" applyFill="1" applyBorder="1" applyAlignment="1">
      <alignment horizontal="center" vertical="center"/>
    </xf>
    <xf numFmtId="0" fontId="32" fillId="5" borderId="251" xfId="8" applyFont="1" applyFill="1" applyBorder="1" applyAlignment="1">
      <alignment horizontal="center" vertical="center"/>
    </xf>
    <xf numFmtId="0" fontId="32" fillId="5" borderId="252" xfId="8" applyFont="1" applyFill="1" applyBorder="1" applyAlignment="1">
      <alignment horizontal="center" vertical="center"/>
    </xf>
    <xf numFmtId="0" fontId="25" fillId="2" borderId="3" xfId="0" applyFont="1" applyFill="1" applyBorder="1" applyAlignment="1">
      <alignment horizontal="center" vertical="center" wrapText="1" readingOrder="1"/>
    </xf>
    <xf numFmtId="0" fontId="25" fillId="2" borderId="2" xfId="0" applyFont="1" applyFill="1" applyBorder="1" applyAlignment="1">
      <alignment horizontal="center" vertical="center" wrapText="1" readingOrder="1"/>
    </xf>
    <xf numFmtId="0" fontId="64" fillId="0" borderId="0" xfId="0" applyFont="1" applyAlignment="1">
      <alignment horizontal="left"/>
    </xf>
    <xf numFmtId="0" fontId="19" fillId="0" borderId="0" xfId="0" applyFont="1" applyAlignment="1">
      <alignment horizontal="left" vertical="center" wrapText="1" indent="1"/>
    </xf>
    <xf numFmtId="0" fontId="19" fillId="0" borderId="0" xfId="0" applyFont="1" applyAlignment="1">
      <alignment horizontal="left" vertical="center" indent="1"/>
    </xf>
    <xf numFmtId="0" fontId="99" fillId="0" borderId="0" xfId="0" applyFont="1" applyAlignment="1">
      <alignment horizontal="left"/>
    </xf>
    <xf numFmtId="0" fontId="32" fillId="0" borderId="277" xfId="0" applyFont="1" applyBorder="1" applyAlignment="1">
      <alignment horizontal="center" vertical="center" wrapText="1" readingOrder="1"/>
    </xf>
    <xf numFmtId="0" fontId="97" fillId="0" borderId="0" xfId="0" applyFont="1" applyAlignment="1">
      <alignment horizontal="left"/>
    </xf>
    <xf numFmtId="0" fontId="49" fillId="0" borderId="0" xfId="0" applyFont="1" applyAlignment="1">
      <alignment horizontal="left" vertical="center"/>
    </xf>
    <xf numFmtId="0" fontId="48" fillId="9" borderId="0" xfId="0" applyFont="1" applyFill="1" applyAlignment="1">
      <alignment horizontal="center" vertical="center"/>
    </xf>
    <xf numFmtId="0" fontId="83" fillId="20" borderId="0" xfId="0" applyFont="1" applyFill="1" applyAlignment="1">
      <alignment horizontal="center" vertical="center"/>
    </xf>
    <xf numFmtId="0" fontId="48" fillId="20" borderId="0" xfId="0" applyFont="1" applyFill="1" applyAlignment="1">
      <alignment horizontal="center" vertical="center"/>
    </xf>
    <xf numFmtId="0" fontId="83" fillId="9" borderId="0" xfId="10" applyFont="1" applyFill="1" applyAlignment="1">
      <alignment horizontal="center" vertical="center"/>
    </xf>
    <xf numFmtId="0" fontId="83" fillId="20" borderId="0" xfId="10" applyFont="1" applyFill="1" applyAlignment="1">
      <alignment horizontal="center" vertical="center"/>
    </xf>
    <xf numFmtId="0" fontId="97" fillId="0" borderId="0" xfId="0" applyFont="1" applyAlignment="1">
      <alignment horizontal="left" vertical="center" indent="1"/>
    </xf>
    <xf numFmtId="0" fontId="19" fillId="0" borderId="0" xfId="0" applyFont="1" applyFill="1" applyAlignment="1">
      <alignment horizontal="left" vertical="center" wrapText="1" indent="1"/>
    </xf>
    <xf numFmtId="0" fontId="60" fillId="9" borderId="36" xfId="0" applyFont="1" applyFill="1" applyBorder="1" applyAlignment="1">
      <alignment horizontal="left" vertical="center" wrapText="1" indent="1" readingOrder="1"/>
    </xf>
    <xf numFmtId="0" fontId="60" fillId="9" borderId="204" xfId="0" applyFont="1" applyFill="1" applyBorder="1" applyAlignment="1">
      <alignment horizontal="left" vertical="center" wrapText="1" indent="1" readingOrder="1"/>
    </xf>
    <xf numFmtId="0" fontId="19" fillId="0" borderId="0" xfId="0" applyFont="1" applyAlignment="1">
      <alignment horizontal="left" vertical="center" wrapText="1" indent="1" readingOrder="1"/>
    </xf>
    <xf numFmtId="0" fontId="60" fillId="9" borderId="150" xfId="0" applyFont="1" applyFill="1" applyBorder="1" applyAlignment="1">
      <alignment horizontal="center" vertical="center" wrapText="1" readingOrder="1"/>
    </xf>
    <xf numFmtId="0" fontId="19" fillId="0" borderId="0" xfId="0" applyFont="1" applyFill="1" applyAlignment="1">
      <alignment horizontal="left" vertical="center" wrapText="1" indent="1" readingOrder="1"/>
    </xf>
    <xf numFmtId="0" fontId="19" fillId="0" borderId="0" xfId="0" quotePrefix="1" applyFont="1" applyAlignment="1">
      <alignment horizontal="left" vertical="center" wrapText="1" indent="1" readingOrder="1"/>
    </xf>
    <xf numFmtId="166" fontId="16" fillId="4" borderId="23" xfId="0" applyNumberFormat="1" applyFont="1" applyFill="1" applyBorder="1" applyAlignment="1">
      <alignment horizontal="center" vertical="center" wrapText="1" readingOrder="1"/>
    </xf>
    <xf numFmtId="166" fontId="16" fillId="4" borderId="2" xfId="0" applyNumberFormat="1" applyFont="1" applyFill="1" applyBorder="1" applyAlignment="1">
      <alignment horizontal="center" vertical="center" wrapText="1" readingOrder="1"/>
    </xf>
    <xf numFmtId="0" fontId="13" fillId="9" borderId="19" xfId="0" applyFont="1" applyFill="1" applyBorder="1" applyAlignment="1">
      <alignment horizontal="center" vertical="center" wrapText="1" readingOrder="1"/>
    </xf>
    <xf numFmtId="0" fontId="13" fillId="9" borderId="20" xfId="0" applyFont="1" applyFill="1" applyBorder="1" applyAlignment="1">
      <alignment horizontal="center" vertical="center" wrapText="1" readingOrder="1"/>
    </xf>
    <xf numFmtId="164" fontId="15" fillId="4" borderId="21" xfId="0" applyNumberFormat="1" applyFont="1" applyFill="1" applyBorder="1" applyAlignment="1">
      <alignment horizontal="center" vertical="center" wrapText="1" readingOrder="1"/>
    </xf>
    <xf numFmtId="164" fontId="15" fillId="4" borderId="22" xfId="0" applyNumberFormat="1" applyFont="1" applyFill="1" applyBorder="1" applyAlignment="1">
      <alignment horizontal="center" vertical="center" wrapText="1" readingOrder="1"/>
    </xf>
    <xf numFmtId="166" fontId="15" fillId="4" borderId="23" xfId="0" applyNumberFormat="1" applyFont="1" applyFill="1" applyBorder="1" applyAlignment="1">
      <alignment horizontal="center" vertical="center" wrapText="1" readingOrder="1"/>
    </xf>
    <xf numFmtId="166" fontId="15" fillId="4" borderId="2" xfId="0" applyNumberFormat="1" applyFont="1" applyFill="1" applyBorder="1" applyAlignment="1">
      <alignment horizontal="center" vertical="center" wrapText="1" readingOrder="1"/>
    </xf>
    <xf numFmtId="166" fontId="15" fillId="2" borderId="23" xfId="0" applyNumberFormat="1" applyFont="1" applyFill="1" applyBorder="1" applyAlignment="1">
      <alignment horizontal="center" vertical="center" wrapText="1" readingOrder="1"/>
    </xf>
    <xf numFmtId="166" fontId="15" fillId="2" borderId="2" xfId="0" applyNumberFormat="1" applyFont="1" applyFill="1" applyBorder="1" applyAlignment="1">
      <alignment horizontal="center" vertical="center" wrapText="1" readingOrder="1"/>
    </xf>
    <xf numFmtId="166" fontId="16" fillId="2" borderId="23" xfId="0" applyNumberFormat="1" applyFont="1" applyFill="1" applyBorder="1" applyAlignment="1">
      <alignment horizontal="center" vertical="center" wrapText="1" readingOrder="1"/>
    </xf>
    <xf numFmtId="166" fontId="16" fillId="2" borderId="2" xfId="0" applyNumberFormat="1" applyFont="1" applyFill="1" applyBorder="1" applyAlignment="1">
      <alignment horizontal="center" vertical="center" wrapText="1" readingOrder="1"/>
    </xf>
    <xf numFmtId="164" fontId="15" fillId="2" borderId="21" xfId="0" applyNumberFormat="1" applyFont="1" applyFill="1" applyBorder="1" applyAlignment="1">
      <alignment horizontal="center" vertical="center" wrapText="1" readingOrder="1"/>
    </xf>
    <xf numFmtId="164" fontId="15" fillId="2" borderId="22" xfId="0" applyNumberFormat="1" applyFont="1" applyFill="1" applyBorder="1" applyAlignment="1">
      <alignment horizontal="center" vertical="center" wrapText="1" readingOrder="1"/>
    </xf>
    <xf numFmtId="166" fontId="15" fillId="2" borderId="3" xfId="0" applyNumberFormat="1" applyFont="1" applyFill="1" applyBorder="1" applyAlignment="1">
      <alignment horizontal="center" vertical="center" wrapText="1" readingOrder="1"/>
    </xf>
    <xf numFmtId="166" fontId="16" fillId="6" borderId="23" xfId="0" applyNumberFormat="1" applyFont="1" applyFill="1" applyBorder="1" applyAlignment="1">
      <alignment horizontal="center" vertical="center" wrapText="1" readingOrder="1"/>
    </xf>
    <xf numFmtId="166" fontId="16" fillId="6" borderId="2" xfId="0" applyNumberFormat="1" applyFont="1" applyFill="1" applyBorder="1" applyAlignment="1">
      <alignment horizontal="center" vertical="center" wrapText="1" readingOrder="1"/>
    </xf>
    <xf numFmtId="181" fontId="34" fillId="0" borderId="160" xfId="0" applyNumberFormat="1" applyFont="1" applyBorder="1" applyAlignment="1">
      <alignment horizontal="center" vertical="center" wrapText="1" readingOrder="1"/>
    </xf>
    <xf numFmtId="181" fontId="34" fillId="0" borderId="132" xfId="0" applyNumberFormat="1" applyFont="1" applyBorder="1" applyAlignment="1">
      <alignment horizontal="center" vertical="center" wrapText="1" readingOrder="1"/>
    </xf>
    <xf numFmtId="166" fontId="34" fillId="4" borderId="162" xfId="0" applyNumberFormat="1" applyFont="1" applyFill="1" applyBorder="1" applyAlignment="1">
      <alignment horizontal="center" vertical="center" wrapText="1" readingOrder="1"/>
    </xf>
    <xf numFmtId="166" fontId="34" fillId="4" borderId="161" xfId="0" applyNumberFormat="1" applyFont="1" applyFill="1" applyBorder="1" applyAlignment="1">
      <alignment horizontal="center" vertical="center" wrapText="1" readingOrder="1"/>
    </xf>
    <xf numFmtId="166" fontId="34" fillId="4" borderId="87" xfId="0" applyNumberFormat="1" applyFont="1" applyFill="1" applyBorder="1" applyAlignment="1">
      <alignment horizontal="center" vertical="center" wrapText="1" readingOrder="1"/>
    </xf>
    <xf numFmtId="166" fontId="34" fillId="7" borderId="86" xfId="0" applyNumberFormat="1" applyFont="1" applyFill="1" applyBorder="1" applyAlignment="1">
      <alignment horizontal="center" vertical="center" wrapText="1" readingOrder="1"/>
    </xf>
    <xf numFmtId="166" fontId="34" fillId="7" borderId="87" xfId="0" applyNumberFormat="1" applyFont="1" applyFill="1" applyBorder="1" applyAlignment="1">
      <alignment horizontal="center" vertical="center" wrapText="1" readingOrder="1"/>
    </xf>
    <xf numFmtId="0" fontId="19" fillId="0" borderId="0" xfId="0" applyFont="1" applyAlignment="1">
      <alignment horizontal="left" wrapText="1" indent="1"/>
    </xf>
    <xf numFmtId="181" fontId="25" fillId="4" borderId="160" xfId="0" applyNumberFormat="1" applyFont="1" applyFill="1" applyBorder="1" applyAlignment="1">
      <alignment horizontal="center" vertical="center" wrapText="1" readingOrder="1"/>
    </xf>
    <xf numFmtId="181" fontId="25" fillId="4" borderId="132" xfId="0" applyNumberFormat="1" applyFont="1" applyFill="1" applyBorder="1" applyAlignment="1">
      <alignment horizontal="center" vertical="center" wrapText="1" readingOrder="1"/>
    </xf>
    <xf numFmtId="181" fontId="25" fillId="7" borderId="160" xfId="0" applyNumberFormat="1" applyFont="1" applyFill="1" applyBorder="1" applyAlignment="1">
      <alignment horizontal="center" vertical="center" wrapText="1" readingOrder="1"/>
    </xf>
    <xf numFmtId="181" fontId="25" fillId="7" borderId="132" xfId="0" applyNumberFormat="1" applyFont="1" applyFill="1" applyBorder="1" applyAlignment="1">
      <alignment horizontal="center" vertical="center" wrapText="1" readingOrder="1"/>
    </xf>
    <xf numFmtId="0" fontId="19" fillId="0" borderId="0" xfId="0" applyFont="1" applyAlignment="1">
      <alignment horizontal="left" indent="1"/>
    </xf>
    <xf numFmtId="181" fontId="25" fillId="7" borderId="159" xfId="0" applyNumberFormat="1" applyFont="1" applyFill="1" applyBorder="1" applyAlignment="1">
      <alignment horizontal="center" vertical="center" wrapText="1" readingOrder="1"/>
    </xf>
    <xf numFmtId="181" fontId="25" fillId="7" borderId="63" xfId="0" applyNumberFormat="1" applyFont="1" applyFill="1" applyBorder="1" applyAlignment="1">
      <alignment horizontal="center" vertical="center" wrapText="1" readingOrder="1"/>
    </xf>
    <xf numFmtId="181" fontId="25" fillId="4" borderId="157" xfId="0" applyNumberFormat="1" applyFont="1" applyFill="1" applyBorder="1" applyAlignment="1">
      <alignment horizontal="center" vertical="center" wrapText="1" readingOrder="1"/>
    </xf>
    <xf numFmtId="181" fontId="25" fillId="4" borderId="133" xfId="0" applyNumberFormat="1" applyFont="1" applyFill="1" applyBorder="1" applyAlignment="1">
      <alignment horizontal="center" vertical="center" wrapText="1" readingOrder="1"/>
    </xf>
    <xf numFmtId="166" fontId="34" fillId="0" borderId="86" xfId="0" applyNumberFormat="1" applyFont="1" applyBorder="1" applyAlignment="1">
      <alignment horizontal="center" vertical="center" wrapText="1" readingOrder="1"/>
    </xf>
    <xf numFmtId="166" fontId="34" fillId="0" borderId="87" xfId="0" applyNumberFormat="1" applyFont="1" applyBorder="1" applyAlignment="1">
      <alignment horizontal="center" vertical="center" wrapText="1" readingOrder="1"/>
    </xf>
    <xf numFmtId="0" fontId="19" fillId="0" borderId="0" xfId="0" applyFont="1" applyAlignment="1">
      <alignment horizontal="left" indent="2"/>
    </xf>
    <xf numFmtId="166" fontId="25" fillId="5" borderId="201" xfId="0" applyNumberFormat="1" applyFont="1" applyFill="1" applyBorder="1" applyAlignment="1">
      <alignment horizontal="center" vertical="center" wrapText="1" readingOrder="1"/>
    </xf>
    <xf numFmtId="166" fontId="25" fillId="5" borderId="137" xfId="0" applyNumberFormat="1" applyFont="1" applyFill="1" applyBorder="1" applyAlignment="1">
      <alignment horizontal="center" vertical="center" wrapText="1" readingOrder="1"/>
    </xf>
    <xf numFmtId="166" fontId="25" fillId="5" borderId="200" xfId="0" applyNumberFormat="1" applyFont="1" applyFill="1" applyBorder="1" applyAlignment="1">
      <alignment horizontal="center" vertical="center" wrapText="1" readingOrder="1"/>
    </xf>
    <xf numFmtId="166" fontId="25" fillId="4" borderId="200" xfId="0" applyNumberFormat="1" applyFont="1" applyFill="1" applyBorder="1" applyAlignment="1">
      <alignment horizontal="center" vertical="center" wrapText="1" readingOrder="1"/>
    </xf>
    <xf numFmtId="166" fontId="25" fillId="4" borderId="137" xfId="0" applyNumberFormat="1" applyFont="1" applyFill="1" applyBorder="1" applyAlignment="1">
      <alignment horizontal="center" vertical="center" wrapText="1" readingOrder="1"/>
    </xf>
    <xf numFmtId="166" fontId="25" fillId="0" borderId="200" xfId="0" applyNumberFormat="1" applyFont="1" applyBorder="1" applyAlignment="1">
      <alignment horizontal="center" vertical="center" wrapText="1" readingOrder="1"/>
    </xf>
    <xf numFmtId="166" fontId="25" fillId="0" borderId="137" xfId="0" applyNumberFormat="1" applyFont="1" applyBorder="1" applyAlignment="1">
      <alignment horizontal="center" vertical="center" wrapText="1" readingOrder="1"/>
    </xf>
    <xf numFmtId="166" fontId="25" fillId="7" borderId="200" xfId="0" applyNumberFormat="1" applyFont="1" applyFill="1" applyBorder="1" applyAlignment="1">
      <alignment horizontal="center" vertical="center" wrapText="1" readingOrder="1"/>
    </xf>
    <xf numFmtId="166" fontId="25" fillId="7" borderId="137" xfId="0" applyNumberFormat="1" applyFont="1" applyFill="1" applyBorder="1" applyAlignment="1">
      <alignment horizontal="center" vertical="center" wrapText="1" readingOrder="1"/>
    </xf>
    <xf numFmtId="166" fontId="25" fillId="5" borderId="163" xfId="0" applyNumberFormat="1" applyFont="1" applyFill="1" applyBorder="1" applyAlignment="1">
      <alignment horizontal="center" vertical="center" wrapText="1" readingOrder="1"/>
    </xf>
    <xf numFmtId="166" fontId="25" fillId="5" borderId="62" xfId="0" applyNumberFormat="1" applyFont="1" applyFill="1" applyBorder="1" applyAlignment="1">
      <alignment horizontal="center" vertical="center" wrapText="1" readingOrder="1"/>
    </xf>
    <xf numFmtId="166" fontId="25" fillId="5" borderId="198" xfId="0" applyNumberFormat="1" applyFont="1" applyFill="1" applyBorder="1" applyAlignment="1">
      <alignment horizontal="center" vertical="center" wrapText="1" readingOrder="1"/>
    </xf>
    <xf numFmtId="0" fontId="13" fillId="9" borderId="97" xfId="0" applyFont="1" applyFill="1" applyBorder="1" applyAlignment="1">
      <alignment horizontal="center" vertical="center" wrapText="1" readingOrder="1"/>
    </xf>
    <xf numFmtId="0" fontId="13" fillId="9" borderId="101" xfId="0" applyFont="1" applyFill="1" applyBorder="1" applyAlignment="1">
      <alignment horizontal="center" vertical="center" wrapText="1" readingOrder="1"/>
    </xf>
    <xf numFmtId="181" fontId="25" fillId="0" borderId="160" xfId="0" applyNumberFormat="1" applyFont="1" applyBorder="1" applyAlignment="1">
      <alignment horizontal="center" vertical="center" wrapText="1" readingOrder="1"/>
    </xf>
    <xf numFmtId="181" fontId="25" fillId="0" borderId="132" xfId="0" applyNumberFormat="1" applyFont="1" applyBorder="1" applyAlignment="1">
      <alignment horizontal="center" vertical="center" wrapText="1" readingOrder="1"/>
    </xf>
    <xf numFmtId="181" fontId="34" fillId="4" borderId="168" xfId="0" applyNumberFormat="1" applyFont="1" applyFill="1" applyBorder="1" applyAlignment="1">
      <alignment horizontal="center" vertical="center" wrapText="1" readingOrder="1"/>
    </xf>
    <xf numFmtId="181" fontId="34" fillId="4" borderId="167" xfId="0" applyNumberFormat="1" applyFont="1" applyFill="1" applyBorder="1" applyAlignment="1">
      <alignment horizontal="center" vertical="center" wrapText="1" readingOrder="1"/>
    </xf>
    <xf numFmtId="181" fontId="34" fillId="0" borderId="165" xfId="0" applyNumberFormat="1" applyFont="1" applyBorder="1" applyAlignment="1">
      <alignment horizontal="center" vertical="center" wrapText="1" readingOrder="1"/>
    </xf>
    <xf numFmtId="181" fontId="34" fillId="0" borderId="166" xfId="0" applyNumberFormat="1" applyFont="1" applyBorder="1" applyAlignment="1">
      <alignment horizontal="center" vertical="center" wrapText="1" readingOrder="1"/>
    </xf>
    <xf numFmtId="181" fontId="34" fillId="0" borderId="168" xfId="0" applyNumberFormat="1" applyFont="1" applyBorder="1" applyAlignment="1">
      <alignment horizontal="center" vertical="center" wrapText="1" readingOrder="1"/>
    </xf>
    <xf numFmtId="181" fontId="34" fillId="0" borderId="167" xfId="0" applyNumberFormat="1" applyFont="1" applyBorder="1" applyAlignment="1">
      <alignment horizontal="center" vertical="center" wrapText="1" readingOrder="1"/>
    </xf>
    <xf numFmtId="181" fontId="25" fillId="7" borderId="157" xfId="0" applyNumberFormat="1" applyFont="1" applyFill="1" applyBorder="1" applyAlignment="1">
      <alignment horizontal="center" vertical="center" wrapText="1" readingOrder="1"/>
    </xf>
    <xf numFmtId="181" fontId="25" fillId="7" borderId="133" xfId="0" applyNumberFormat="1" applyFont="1" applyFill="1" applyBorder="1" applyAlignment="1">
      <alignment horizontal="center" vertical="center" wrapText="1" readingOrder="1"/>
    </xf>
    <xf numFmtId="166" fontId="25" fillId="5" borderId="159" xfId="0" applyNumberFormat="1" applyFont="1" applyFill="1" applyBorder="1" applyAlignment="1">
      <alignment horizontal="center" vertical="center" wrapText="1" readingOrder="1"/>
    </xf>
    <xf numFmtId="166" fontId="25" fillId="5" borderId="63" xfId="0" applyNumberFormat="1" applyFont="1" applyFill="1" applyBorder="1" applyAlignment="1">
      <alignment horizontal="center" vertical="center" wrapText="1" readingOrder="1"/>
    </xf>
    <xf numFmtId="166" fontId="25" fillId="0" borderId="159" xfId="0" applyNumberFormat="1" applyFont="1" applyBorder="1" applyAlignment="1">
      <alignment horizontal="center" vertical="center" wrapText="1" readingOrder="1"/>
    </xf>
    <xf numFmtId="166" fontId="25" fillId="0" borderId="132" xfId="0" applyNumberFormat="1" applyFont="1" applyBorder="1" applyAlignment="1">
      <alignment horizontal="center" vertical="center" wrapText="1" readingOrder="1"/>
    </xf>
    <xf numFmtId="166" fontId="25" fillId="5" borderId="132" xfId="0" applyNumberFormat="1" applyFont="1" applyFill="1" applyBorder="1" applyAlignment="1">
      <alignment horizontal="center" vertical="center" wrapText="1" readingOrder="1"/>
    </xf>
    <xf numFmtId="166" fontId="25" fillId="0" borderId="163" xfId="0" applyNumberFormat="1" applyFont="1" applyBorder="1" applyAlignment="1">
      <alignment horizontal="center" vertical="center" wrapText="1" readingOrder="1"/>
    </xf>
    <xf numFmtId="166" fontId="25" fillId="0" borderId="164" xfId="0" applyNumberFormat="1" applyFont="1" applyBorder="1" applyAlignment="1">
      <alignment horizontal="center" vertical="center" wrapText="1" readingOrder="1"/>
    </xf>
    <xf numFmtId="166" fontId="25" fillId="4" borderId="163" xfId="0" applyNumberFormat="1" applyFont="1" applyFill="1" applyBorder="1" applyAlignment="1">
      <alignment horizontal="center" vertical="center" wrapText="1" readingOrder="1"/>
    </xf>
    <xf numFmtId="166" fontId="25" fillId="4" borderId="164" xfId="0" applyNumberFormat="1" applyFont="1" applyFill="1" applyBorder="1" applyAlignment="1">
      <alignment horizontal="center" vertical="center" wrapText="1" readingOrder="1"/>
    </xf>
    <xf numFmtId="166" fontId="25" fillId="5" borderId="164" xfId="0" applyNumberFormat="1" applyFont="1" applyFill="1" applyBorder="1" applyAlignment="1">
      <alignment horizontal="center" vertical="center" wrapText="1" readingOrder="1"/>
    </xf>
    <xf numFmtId="166" fontId="34" fillId="7" borderId="159" xfId="0" applyNumberFormat="1" applyFont="1" applyFill="1" applyBorder="1" applyAlignment="1">
      <alignment horizontal="center" vertical="center" wrapText="1" readingOrder="1"/>
    </xf>
    <xf numFmtId="166" fontId="34" fillId="7" borderId="63" xfId="0" applyNumberFormat="1" applyFont="1" applyFill="1" applyBorder="1" applyAlignment="1">
      <alignment horizontal="center" vertical="center" wrapText="1" readingOrder="1"/>
    </xf>
    <xf numFmtId="166" fontId="25" fillId="4" borderId="160" xfId="0" applyNumberFormat="1" applyFont="1" applyFill="1" applyBorder="1" applyAlignment="1">
      <alignment horizontal="center" vertical="center" wrapText="1" readingOrder="1"/>
    </xf>
    <xf numFmtId="166" fontId="25" fillId="4" borderId="132" xfId="0" applyNumberFormat="1" applyFont="1" applyFill="1" applyBorder="1" applyAlignment="1">
      <alignment horizontal="center" vertical="center" wrapText="1" readingOrder="1"/>
    </xf>
    <xf numFmtId="166" fontId="25" fillId="4" borderId="159" xfId="0" applyNumberFormat="1" applyFont="1" applyFill="1" applyBorder="1" applyAlignment="1">
      <alignment horizontal="center" vertical="center" wrapText="1" readingOrder="1"/>
    </xf>
    <xf numFmtId="166" fontId="25" fillId="7" borderId="159" xfId="0" applyNumberFormat="1" applyFont="1" applyFill="1" applyBorder="1" applyAlignment="1">
      <alignment horizontal="center" vertical="center" wrapText="1" readingOrder="1"/>
    </xf>
    <xf numFmtId="166" fontId="25" fillId="7" borderId="132" xfId="0" applyNumberFormat="1" applyFont="1" applyFill="1" applyBorder="1" applyAlignment="1">
      <alignment horizontal="center" vertical="center" wrapText="1" readingOrder="1"/>
    </xf>
    <xf numFmtId="166" fontId="34" fillId="4" borderId="102" xfId="0" applyNumberFormat="1" applyFont="1" applyFill="1" applyBorder="1" applyAlignment="1">
      <alignment horizontal="center" vertical="center" wrapText="1" readingOrder="1"/>
    </xf>
    <xf numFmtId="166" fontId="34" fillId="4" borderId="83" xfId="0" applyNumberFormat="1" applyFont="1" applyFill="1" applyBorder="1" applyAlignment="1">
      <alignment horizontal="center" vertical="center" wrapText="1" readingOrder="1"/>
    </xf>
    <xf numFmtId="166" fontId="34" fillId="4" borderId="158" xfId="0" applyNumberFormat="1" applyFont="1" applyFill="1" applyBorder="1" applyAlignment="1">
      <alignment horizontal="center" vertical="center" wrapText="1" readingOrder="1"/>
    </xf>
    <xf numFmtId="166" fontId="34" fillId="4" borderId="134" xfId="0" applyNumberFormat="1" applyFont="1" applyFill="1" applyBorder="1" applyAlignment="1">
      <alignment horizontal="center" vertical="center" wrapText="1" readingOrder="1"/>
    </xf>
    <xf numFmtId="166" fontId="34" fillId="4" borderId="111" xfId="0" applyNumberFormat="1" applyFont="1" applyFill="1" applyBorder="1" applyAlignment="1">
      <alignment horizontal="center" vertical="center" wrapText="1" readingOrder="1"/>
    </xf>
    <xf numFmtId="166" fontId="25" fillId="4" borderId="157" xfId="0" applyNumberFormat="1" applyFont="1" applyFill="1" applyBorder="1" applyAlignment="1">
      <alignment horizontal="center" vertical="center" wrapText="1" readingOrder="1"/>
    </xf>
    <xf numFmtId="166" fontId="25" fillId="4" borderId="133" xfId="0" applyNumberFormat="1" applyFont="1" applyFill="1" applyBorder="1" applyAlignment="1">
      <alignment horizontal="center" vertical="center" wrapText="1" readingOrder="1"/>
    </xf>
    <xf numFmtId="166" fontId="25" fillId="4" borderId="152" xfId="0" applyNumberFormat="1" applyFont="1" applyFill="1" applyBorder="1" applyAlignment="1">
      <alignment horizontal="center" vertical="center" wrapText="1" readingOrder="1"/>
    </xf>
    <xf numFmtId="166" fontId="34" fillId="0" borderId="102" xfId="0" applyNumberFormat="1" applyFont="1" applyBorder="1" applyAlignment="1">
      <alignment horizontal="center" vertical="center" wrapText="1" readingOrder="1"/>
    </xf>
    <xf numFmtId="166" fontId="34" fillId="0" borderId="103" xfId="0" applyNumberFormat="1" applyFont="1" applyBorder="1" applyAlignment="1">
      <alignment horizontal="center" vertical="center" wrapText="1" readingOrder="1"/>
    </xf>
    <xf numFmtId="166" fontId="34" fillId="7" borderId="152" xfId="0" applyNumberFormat="1" applyFont="1" applyFill="1" applyBorder="1" applyAlignment="1">
      <alignment horizontal="center" vertical="center" wrapText="1" readingOrder="1"/>
    </xf>
    <xf numFmtId="166" fontId="34" fillId="7" borderId="64" xfId="0" applyNumberFormat="1" applyFont="1" applyFill="1" applyBorder="1" applyAlignment="1">
      <alignment horizontal="center" vertical="center" wrapText="1" readingOrder="1"/>
    </xf>
    <xf numFmtId="166" fontId="34" fillId="7" borderId="134" xfId="0" applyNumberFormat="1" applyFont="1" applyFill="1" applyBorder="1" applyAlignment="1">
      <alignment horizontal="center" vertical="center" wrapText="1" readingOrder="1"/>
    </xf>
    <xf numFmtId="166" fontId="34" fillId="7" borderId="158" xfId="0" applyNumberFormat="1" applyFont="1" applyFill="1" applyBorder="1" applyAlignment="1">
      <alignment horizontal="center" vertical="center" wrapText="1" readingOrder="1"/>
    </xf>
    <xf numFmtId="166" fontId="34" fillId="7" borderId="61" xfId="0" applyNumberFormat="1" applyFont="1" applyFill="1" applyBorder="1" applyAlignment="1">
      <alignment horizontal="center" vertical="center" wrapText="1" readingOrder="1"/>
    </xf>
    <xf numFmtId="166" fontId="25" fillId="7" borderId="152" xfId="0" applyNumberFormat="1" applyFont="1" applyFill="1" applyBorder="1" applyAlignment="1">
      <alignment horizontal="center" vertical="center" wrapText="1" readingOrder="1"/>
    </xf>
    <xf numFmtId="166" fontId="25" fillId="7" borderId="133" xfId="0" applyNumberFormat="1" applyFont="1" applyFill="1" applyBorder="1" applyAlignment="1">
      <alignment horizontal="center" vertical="center" wrapText="1" readingOrder="1"/>
    </xf>
    <xf numFmtId="166" fontId="34" fillId="4" borderId="86" xfId="0" applyNumberFormat="1" applyFont="1" applyFill="1" applyBorder="1" applyAlignment="1">
      <alignment horizontal="center" vertical="center" wrapText="1" readingOrder="1"/>
    </xf>
    <xf numFmtId="166" fontId="34" fillId="0" borderId="161" xfId="0" applyNumberFormat="1" applyFont="1" applyBorder="1" applyAlignment="1">
      <alignment horizontal="center" vertical="center" wrapText="1" readingOrder="1"/>
    </xf>
    <xf numFmtId="166" fontId="34" fillId="7" borderId="165" xfId="0" applyNumberFormat="1" applyFont="1" applyFill="1" applyBorder="1" applyAlignment="1">
      <alignment horizontal="center" vertical="center" wrapText="1" readingOrder="1"/>
    </xf>
    <xf numFmtId="166" fontId="34" fillId="7" borderId="166" xfId="0" applyNumberFormat="1" applyFont="1" applyFill="1" applyBorder="1" applyAlignment="1">
      <alignment horizontal="center" vertical="center" wrapText="1" readingOrder="1"/>
    </xf>
    <xf numFmtId="166" fontId="25" fillId="5" borderId="197" xfId="0" applyNumberFormat="1" applyFont="1" applyFill="1" applyBorder="1" applyAlignment="1">
      <alignment horizontal="center" vertical="center" wrapText="1" readingOrder="1"/>
    </xf>
    <xf numFmtId="166" fontId="25" fillId="5" borderId="171" xfId="0" applyNumberFormat="1" applyFont="1" applyFill="1" applyBorder="1" applyAlignment="1">
      <alignment horizontal="center" vertical="center" wrapText="1" readingOrder="1"/>
    </xf>
    <xf numFmtId="166" fontId="25" fillId="5" borderId="169" xfId="0" applyNumberFormat="1" applyFont="1" applyFill="1" applyBorder="1" applyAlignment="1">
      <alignment horizontal="center" vertical="center" wrapText="1" readingOrder="1"/>
    </xf>
    <xf numFmtId="166" fontId="25" fillId="5" borderId="170" xfId="0" applyNumberFormat="1" applyFont="1" applyFill="1" applyBorder="1" applyAlignment="1">
      <alignment horizontal="center" vertical="center" wrapText="1" readingOrder="1"/>
    </xf>
    <xf numFmtId="166" fontId="34" fillId="0" borderId="165" xfId="0" applyNumberFormat="1" applyFont="1" applyBorder="1" applyAlignment="1">
      <alignment horizontal="center" vertical="center" wrapText="1" readingOrder="1"/>
    </xf>
    <xf numFmtId="166" fontId="34" fillId="0" borderId="167" xfId="0" applyNumberFormat="1" applyFont="1" applyBorder="1" applyAlignment="1">
      <alignment horizontal="center" vertical="center" wrapText="1" readingOrder="1"/>
    </xf>
    <xf numFmtId="166" fontId="34" fillId="0" borderId="163" xfId="0" applyNumberFormat="1" applyFont="1" applyBorder="1" applyAlignment="1">
      <alignment horizontal="center" vertical="center" wrapText="1" readingOrder="1"/>
    </xf>
    <xf numFmtId="166" fontId="34" fillId="0" borderId="62" xfId="0" applyNumberFormat="1" applyFont="1" applyBorder="1" applyAlignment="1">
      <alignment horizontal="center" vertical="center" wrapText="1" readingOrder="1"/>
    </xf>
    <xf numFmtId="166" fontId="34" fillId="0" borderId="159" xfId="0" applyNumberFormat="1" applyFont="1" applyBorder="1" applyAlignment="1">
      <alignment horizontal="center" vertical="center" wrapText="1" readingOrder="1"/>
    </xf>
    <xf numFmtId="166" fontId="34" fillId="0" borderId="63" xfId="0" applyNumberFormat="1" applyFont="1" applyBorder="1" applyAlignment="1">
      <alignment horizontal="center" vertical="center" wrapText="1" readingOrder="1"/>
    </xf>
    <xf numFmtId="166" fontId="25" fillId="5" borderId="160" xfId="0" applyNumberFormat="1" applyFont="1" applyFill="1" applyBorder="1" applyAlignment="1">
      <alignment horizontal="center" vertical="center" wrapText="1" readingOrder="1"/>
    </xf>
    <xf numFmtId="166" fontId="34" fillId="0" borderId="169" xfId="0" applyNumberFormat="1" applyFont="1" applyBorder="1" applyAlignment="1">
      <alignment horizontal="center" vertical="center" wrapText="1" readingOrder="1"/>
    </xf>
    <xf numFmtId="166" fontId="34" fillId="0" borderId="170" xfId="0" applyNumberFormat="1" applyFont="1" applyBorder="1" applyAlignment="1">
      <alignment horizontal="center" vertical="center" wrapText="1" readingOrder="1"/>
    </xf>
    <xf numFmtId="166" fontId="34" fillId="4" borderId="168" xfId="0" applyNumberFormat="1" applyFont="1" applyFill="1" applyBorder="1" applyAlignment="1">
      <alignment horizontal="center" vertical="center" wrapText="1" readingOrder="1"/>
    </xf>
    <xf numFmtId="166" fontId="34" fillId="4" borderId="167" xfId="0" applyNumberFormat="1" applyFont="1" applyFill="1" applyBorder="1" applyAlignment="1">
      <alignment horizontal="center" vertical="center" wrapText="1" readingOrder="1"/>
    </xf>
    <xf numFmtId="166" fontId="34" fillId="4" borderId="165" xfId="0" applyNumberFormat="1" applyFont="1" applyFill="1" applyBorder="1" applyAlignment="1">
      <alignment horizontal="center" vertical="center" wrapText="1" readingOrder="1"/>
    </xf>
    <xf numFmtId="166" fontId="25" fillId="0" borderId="169" xfId="0" applyNumberFormat="1" applyFont="1" applyBorder="1" applyAlignment="1">
      <alignment horizontal="center" vertical="center" wrapText="1" readingOrder="1"/>
    </xf>
    <xf numFmtId="166" fontId="25" fillId="0" borderId="171" xfId="0" applyNumberFormat="1" applyFont="1" applyBorder="1" applyAlignment="1">
      <alignment horizontal="center" vertical="center" wrapText="1" readingOrder="1"/>
    </xf>
    <xf numFmtId="166" fontId="25" fillId="0" borderId="70" xfId="0" applyNumberFormat="1" applyFont="1" applyBorder="1" applyAlignment="1">
      <alignment horizontal="center" vertical="center" wrapText="1" readingOrder="1"/>
    </xf>
    <xf numFmtId="166" fontId="34" fillId="0" borderId="70" xfId="0" applyNumberFormat="1" applyFont="1" applyBorder="1" applyAlignment="1">
      <alignment horizontal="center" vertical="center" wrapText="1" readingOrder="1"/>
    </xf>
    <xf numFmtId="166" fontId="34" fillId="0" borderId="88" xfId="0" applyNumberFormat="1" applyFont="1" applyBorder="1" applyAlignment="1">
      <alignment horizontal="center" vertical="center" wrapText="1" readingOrder="1"/>
    </xf>
    <xf numFmtId="166" fontId="25" fillId="4" borderId="90" xfId="0" applyNumberFormat="1" applyFont="1" applyFill="1" applyBorder="1" applyAlignment="1">
      <alignment horizontal="center" vertical="center" wrapText="1" readingOrder="1"/>
    </xf>
    <xf numFmtId="166" fontId="25" fillId="4" borderId="71" xfId="0" applyNumberFormat="1" applyFont="1" applyFill="1" applyBorder="1" applyAlignment="1">
      <alignment horizontal="center" vertical="center" wrapText="1" readingOrder="1"/>
    </xf>
    <xf numFmtId="166" fontId="25" fillId="0" borderId="71" xfId="0" applyNumberFormat="1" applyFont="1" applyBorder="1" applyAlignment="1">
      <alignment horizontal="center" vertical="center" wrapText="1" readingOrder="1"/>
    </xf>
    <xf numFmtId="166" fontId="25" fillId="5" borderId="71" xfId="0" applyNumberFormat="1" applyFont="1" applyFill="1" applyBorder="1" applyAlignment="1">
      <alignment horizontal="center" vertical="center" wrapText="1" readingOrder="1"/>
    </xf>
    <xf numFmtId="166" fontId="34" fillId="0" borderId="71" xfId="0" applyNumberFormat="1" applyFont="1" applyBorder="1" applyAlignment="1">
      <alignment horizontal="center" vertical="center" wrapText="1" readingOrder="1"/>
    </xf>
    <xf numFmtId="166" fontId="34" fillId="0" borderId="84" xfId="0" applyNumberFormat="1" applyFont="1" applyBorder="1" applyAlignment="1">
      <alignment horizontal="center" vertical="center" wrapText="1" readingOrder="1"/>
    </xf>
    <xf numFmtId="166" fontId="25" fillId="5" borderId="89" xfId="0" applyNumberFormat="1" applyFont="1" applyFill="1" applyBorder="1" applyAlignment="1">
      <alignment horizontal="center" vertical="center" wrapText="1" readingOrder="1"/>
    </xf>
    <xf numFmtId="166" fontId="25" fillId="5" borderId="70" xfId="0" applyNumberFormat="1" applyFont="1" applyFill="1" applyBorder="1" applyAlignment="1">
      <alignment horizontal="center" vertical="center" wrapText="1" readingOrder="1"/>
    </xf>
    <xf numFmtId="166" fontId="25" fillId="4" borderId="70" xfId="0" applyNumberFormat="1" applyFont="1" applyFill="1" applyBorder="1" applyAlignment="1">
      <alignment horizontal="center" vertical="center" wrapText="1" readingOrder="1"/>
    </xf>
    <xf numFmtId="181" fontId="34" fillId="7" borderId="159" xfId="0" applyNumberFormat="1" applyFont="1" applyFill="1" applyBorder="1" applyAlignment="1">
      <alignment horizontal="center" vertical="center" wrapText="1" readingOrder="1"/>
    </xf>
    <xf numFmtId="181" fontId="34" fillId="7" borderId="63" xfId="0" applyNumberFormat="1" applyFont="1" applyFill="1" applyBorder="1" applyAlignment="1">
      <alignment horizontal="center" vertical="center" wrapText="1" readingOrder="1"/>
    </xf>
    <xf numFmtId="166" fontId="25" fillId="4" borderId="91" xfId="0" applyNumberFormat="1" applyFont="1" applyFill="1" applyBorder="1" applyAlignment="1">
      <alignment horizontal="center" vertical="center" wrapText="1" readingOrder="1"/>
    </xf>
    <xf numFmtId="166" fontId="25" fillId="4" borderId="72" xfId="0" applyNumberFormat="1" applyFont="1" applyFill="1" applyBorder="1" applyAlignment="1">
      <alignment horizontal="center" vertical="center" wrapText="1" readingOrder="1"/>
    </xf>
    <xf numFmtId="166" fontId="25" fillId="0" borderId="72" xfId="0" applyNumberFormat="1" applyFont="1" applyBorder="1" applyAlignment="1">
      <alignment horizontal="center" vertical="center" wrapText="1" readingOrder="1"/>
    </xf>
    <xf numFmtId="166" fontId="34" fillId="0" borderId="72" xfId="0" applyNumberFormat="1" applyFont="1" applyBorder="1" applyAlignment="1">
      <alignment horizontal="center" vertical="center" wrapText="1" readingOrder="1"/>
    </xf>
    <xf numFmtId="166" fontId="34" fillId="0" borderId="85" xfId="0" applyNumberFormat="1" applyFont="1" applyBorder="1" applyAlignment="1">
      <alignment horizontal="center" vertical="center" wrapText="1" readingOrder="1"/>
    </xf>
    <xf numFmtId="166" fontId="34" fillId="0" borderId="67" xfId="0" applyNumberFormat="1" applyFont="1" applyBorder="1" applyAlignment="1">
      <alignment horizontal="center" vertical="center" wrapText="1" readingOrder="1"/>
    </xf>
    <xf numFmtId="166" fontId="34" fillId="0" borderId="104" xfId="0" applyNumberFormat="1" applyFont="1" applyBorder="1" applyAlignment="1">
      <alignment horizontal="center" vertical="center" wrapText="1" readingOrder="1"/>
    </xf>
    <xf numFmtId="166" fontId="34" fillId="4" borderId="112" xfId="0" applyNumberFormat="1" applyFont="1" applyFill="1" applyBorder="1" applyAlignment="1">
      <alignment horizontal="center" vertical="center" wrapText="1" readingOrder="1"/>
    </xf>
    <xf numFmtId="166" fontId="34" fillId="4" borderId="67" xfId="0" applyNumberFormat="1" applyFont="1" applyFill="1" applyBorder="1" applyAlignment="1">
      <alignment horizontal="center" vertical="center" wrapText="1" readingOrder="1"/>
    </xf>
    <xf numFmtId="181" fontId="34" fillId="7" borderId="152" xfId="0" applyNumberFormat="1" applyFont="1" applyFill="1" applyBorder="1" applyAlignment="1">
      <alignment horizontal="center" vertical="center" wrapText="1" readingOrder="1"/>
    </xf>
    <xf numFmtId="181" fontId="34" fillId="7" borderId="64" xfId="0" applyNumberFormat="1" applyFont="1" applyFill="1" applyBorder="1" applyAlignment="1">
      <alignment horizontal="center" vertical="center" wrapText="1" readingOrder="1"/>
    </xf>
    <xf numFmtId="181" fontId="25" fillId="7" borderId="152" xfId="0" applyNumberFormat="1" applyFont="1" applyFill="1" applyBorder="1" applyAlignment="1">
      <alignment horizontal="center" vertical="center" wrapText="1" readingOrder="1"/>
    </xf>
    <xf numFmtId="181" fontId="25" fillId="7" borderId="64" xfId="0" applyNumberFormat="1" applyFont="1" applyFill="1" applyBorder="1" applyAlignment="1">
      <alignment horizontal="center" vertical="center" wrapText="1" readingOrder="1"/>
    </xf>
    <xf numFmtId="181" fontId="34" fillId="7" borderId="134" xfId="0" applyNumberFormat="1" applyFont="1" applyFill="1" applyBorder="1" applyAlignment="1">
      <alignment horizontal="center" vertical="center" wrapText="1" readingOrder="1"/>
    </xf>
    <xf numFmtId="181" fontId="34" fillId="7" borderId="61" xfId="0" applyNumberFormat="1" applyFont="1" applyFill="1" applyBorder="1" applyAlignment="1">
      <alignment horizontal="center" vertical="center" wrapText="1" readingOrder="1"/>
    </xf>
    <xf numFmtId="181" fontId="34" fillId="4" borderId="83" xfId="0" applyNumberFormat="1" applyFont="1" applyFill="1" applyBorder="1" applyAlignment="1">
      <alignment horizontal="center" vertical="center" wrapText="1" readingOrder="1"/>
    </xf>
    <xf numFmtId="181" fontId="34" fillId="4" borderId="158" xfId="0" applyNumberFormat="1" applyFont="1" applyFill="1" applyBorder="1" applyAlignment="1">
      <alignment horizontal="center" vertical="center" wrapText="1" readingOrder="1"/>
    </xf>
    <xf numFmtId="181" fontId="34" fillId="7" borderId="83" xfId="0" applyNumberFormat="1" applyFont="1" applyFill="1" applyBorder="1" applyAlignment="1">
      <alignment horizontal="center" vertical="center" wrapText="1" readingOrder="1"/>
    </xf>
    <xf numFmtId="181" fontId="34" fillId="7" borderId="158" xfId="0" applyNumberFormat="1" applyFont="1" applyFill="1" applyBorder="1" applyAlignment="1">
      <alignment horizontal="center" vertical="center" wrapText="1" readingOrder="1"/>
    </xf>
    <xf numFmtId="181" fontId="34" fillId="4" borderId="162" xfId="0" applyNumberFormat="1" applyFont="1" applyFill="1" applyBorder="1" applyAlignment="1">
      <alignment horizontal="center" vertical="center" wrapText="1" readingOrder="1"/>
    </xf>
    <xf numFmtId="181" fontId="34" fillId="4" borderId="87" xfId="0" applyNumberFormat="1" applyFont="1" applyFill="1" applyBorder="1" applyAlignment="1">
      <alignment horizontal="center" vertical="center" wrapText="1" readingOrder="1"/>
    </xf>
    <xf numFmtId="181" fontId="34" fillId="0" borderId="162" xfId="0" applyNumberFormat="1" applyFont="1" applyBorder="1" applyAlignment="1">
      <alignment horizontal="center" vertical="center" wrapText="1" readingOrder="1"/>
    </xf>
    <xf numFmtId="181" fontId="34" fillId="0" borderId="87" xfId="0" applyNumberFormat="1" applyFont="1" applyBorder="1" applyAlignment="1">
      <alignment horizontal="center" vertical="center" wrapText="1" readingOrder="1"/>
    </xf>
    <xf numFmtId="181" fontId="34" fillId="7" borderId="162" xfId="0" applyNumberFormat="1" applyFont="1" applyFill="1" applyBorder="1" applyAlignment="1">
      <alignment horizontal="center" vertical="center" wrapText="1" readingOrder="1"/>
    </xf>
    <xf numFmtId="181" fontId="34" fillId="7" borderId="87" xfId="0" applyNumberFormat="1" applyFont="1" applyFill="1" applyBorder="1" applyAlignment="1">
      <alignment horizontal="center" vertical="center" wrapText="1" readingOrder="1"/>
    </xf>
    <xf numFmtId="181" fontId="34" fillId="0" borderId="83" xfId="0" applyNumberFormat="1" applyFont="1" applyBorder="1" applyAlignment="1">
      <alignment horizontal="center" vertical="center" wrapText="1" readingOrder="1"/>
    </xf>
    <xf numFmtId="181" fontId="34" fillId="0" borderId="158" xfId="0" applyNumberFormat="1" applyFont="1" applyBorder="1" applyAlignment="1">
      <alignment horizontal="center" vertical="center" wrapText="1" readingOrder="1"/>
    </xf>
    <xf numFmtId="181" fontId="25" fillId="0" borderId="157" xfId="0" applyNumberFormat="1" applyFont="1" applyBorder="1" applyAlignment="1">
      <alignment horizontal="center" vertical="center" wrapText="1" readingOrder="1"/>
    </xf>
    <xf numFmtId="181" fontId="25" fillId="0" borderId="133" xfId="0" applyNumberFormat="1" applyFont="1" applyBorder="1" applyAlignment="1">
      <alignment horizontal="center" vertical="center" wrapText="1" readingOrder="1"/>
    </xf>
    <xf numFmtId="181" fontId="34" fillId="0" borderId="157" xfId="0" applyNumberFormat="1" applyFont="1" applyBorder="1" applyAlignment="1">
      <alignment horizontal="center" vertical="center" wrapText="1" readingOrder="1"/>
    </xf>
    <xf numFmtId="181" fontId="34" fillId="0" borderId="133" xfId="0" applyNumberFormat="1" applyFont="1" applyBorder="1" applyAlignment="1">
      <alignment horizontal="center" vertical="center" wrapText="1" readingOrder="1"/>
    </xf>
    <xf numFmtId="0" fontId="60" fillId="9" borderId="36" xfId="0" applyFont="1" applyFill="1" applyBorder="1" applyAlignment="1">
      <alignment horizontal="center" vertical="center" wrapText="1" readingOrder="1"/>
    </xf>
    <xf numFmtId="0" fontId="60" fillId="9" borderId="35" xfId="0" applyFont="1" applyFill="1" applyBorder="1" applyAlignment="1">
      <alignment horizontal="center" vertical="center" wrapText="1" readingOrder="1"/>
    </xf>
    <xf numFmtId="0" fontId="60" fillId="9" borderId="205" xfId="0" applyFont="1" applyFill="1" applyBorder="1" applyAlignment="1">
      <alignment horizontal="center" vertical="center" wrapText="1" readingOrder="1"/>
    </xf>
    <xf numFmtId="0" fontId="19" fillId="0" borderId="0" xfId="0" applyFont="1" applyAlignment="1">
      <alignment horizontal="left" vertical="center" wrapText="1" readingOrder="1"/>
    </xf>
    <xf numFmtId="0" fontId="66" fillId="0" borderId="105" xfId="0" applyFont="1" applyBorder="1" applyAlignment="1">
      <alignment horizontal="left" vertical="center" indent="1"/>
    </xf>
    <xf numFmtId="0" fontId="66" fillId="0" borderId="227" xfId="0" applyFont="1" applyBorder="1" applyAlignment="1">
      <alignment horizontal="left" vertical="center" indent="1"/>
    </xf>
    <xf numFmtId="0" fontId="14" fillId="0" borderId="0" xfId="0" applyFont="1" applyAlignment="1">
      <alignment horizontal="left" vertical="center" wrapText="1" readingOrder="1"/>
    </xf>
    <xf numFmtId="0" fontId="19" fillId="0" borderId="148" xfId="0" applyFont="1" applyBorder="1" applyAlignment="1">
      <alignment horizontal="left" indent="1"/>
    </xf>
    <xf numFmtId="0" fontId="19" fillId="0" borderId="0" xfId="0" applyFont="1" applyAlignment="1">
      <alignment horizontal="left" vertical="top" indent="1"/>
    </xf>
    <xf numFmtId="0" fontId="10" fillId="11" borderId="0" xfId="0" applyFont="1" applyFill="1" applyAlignment="1">
      <alignment horizontal="left" indent="1"/>
    </xf>
    <xf numFmtId="0" fontId="48" fillId="9" borderId="154" xfId="1" applyNumberFormat="1" applyFont="1" applyFill="1" applyBorder="1" applyAlignment="1">
      <alignment horizontal="center" vertical="center"/>
    </xf>
    <xf numFmtId="0" fontId="10" fillId="11" borderId="0" xfId="0" applyFont="1" applyFill="1" applyAlignment="1">
      <alignment horizontal="left" wrapText="1" indent="1"/>
    </xf>
    <xf numFmtId="0" fontId="19" fillId="0" borderId="0" xfId="6" applyFont="1" applyAlignment="1">
      <alignment horizontal="left" indent="1"/>
    </xf>
    <xf numFmtId="168" fontId="48" fillId="9" borderId="173" xfId="1" applyNumberFormat="1" applyFont="1" applyFill="1" applyBorder="1" applyAlignment="1">
      <alignment horizontal="center" vertical="center"/>
    </xf>
    <xf numFmtId="168" fontId="48" fillId="9" borderId="174" xfId="1" applyNumberFormat="1" applyFont="1" applyFill="1" applyBorder="1" applyAlignment="1">
      <alignment horizontal="center" vertical="center"/>
    </xf>
    <xf numFmtId="168" fontId="48" fillId="9" borderId="175" xfId="1" applyNumberFormat="1" applyFont="1" applyFill="1" applyBorder="1" applyAlignment="1">
      <alignment horizontal="center" vertical="center"/>
    </xf>
    <xf numFmtId="0" fontId="57" fillId="0" borderId="176" xfId="6" applyFont="1" applyBorder="1" applyAlignment="1">
      <alignment horizontal="left" vertical="center" wrapText="1" readingOrder="1"/>
    </xf>
    <xf numFmtId="0" fontId="57" fillId="0" borderId="180" xfId="6" applyFont="1" applyBorder="1" applyAlignment="1">
      <alignment horizontal="left" vertical="center" wrapText="1" readingOrder="1"/>
    </xf>
    <xf numFmtId="0" fontId="57" fillId="0" borderId="177" xfId="6" applyFont="1" applyBorder="1" applyAlignment="1">
      <alignment horizontal="center" vertical="center" wrapText="1" readingOrder="1"/>
    </xf>
    <xf numFmtId="0" fontId="57" fillId="0" borderId="176" xfId="6" applyFont="1" applyBorder="1" applyAlignment="1">
      <alignment horizontal="center" vertical="center" wrapText="1" readingOrder="1"/>
    </xf>
    <xf numFmtId="0" fontId="57" fillId="0" borderId="178" xfId="6" applyFont="1" applyBorder="1" applyAlignment="1">
      <alignment horizontal="center" vertical="center" wrapText="1" readingOrder="1"/>
    </xf>
    <xf numFmtId="0" fontId="57" fillId="0" borderId="179" xfId="6" applyFont="1" applyBorder="1" applyAlignment="1">
      <alignment horizontal="center" vertical="center" wrapText="1" readingOrder="1"/>
    </xf>
    <xf numFmtId="0" fontId="60" fillId="10" borderId="177" xfId="6" applyFont="1" applyFill="1" applyBorder="1" applyAlignment="1">
      <alignment horizontal="center" vertical="center" wrapText="1" readingOrder="1"/>
    </xf>
    <xf numFmtId="0" fontId="60" fillId="10" borderId="176" xfId="6" applyFont="1" applyFill="1" applyBorder="1" applyAlignment="1">
      <alignment horizontal="center" vertical="center" wrapText="1" readingOrder="1"/>
    </xf>
    <xf numFmtId="0" fontId="57" fillId="0" borderId="0" xfId="1" applyNumberFormat="1" applyFont="1" applyFill="1" applyBorder="1" applyAlignment="1">
      <alignment horizontal="left" vertical="center" wrapText="1"/>
    </xf>
    <xf numFmtId="0" fontId="57" fillId="0" borderId="140" xfId="1" applyNumberFormat="1" applyFont="1" applyFill="1" applyBorder="1" applyAlignment="1">
      <alignment horizontal="left" vertical="center" wrapText="1"/>
    </xf>
    <xf numFmtId="168" fontId="57" fillId="0" borderId="0" xfId="1" applyNumberFormat="1" applyFont="1" applyFill="1" applyBorder="1" applyAlignment="1">
      <alignment horizontal="center" vertical="center" wrapText="1"/>
    </xf>
    <xf numFmtId="168" fontId="48" fillId="9" borderId="24" xfId="1" applyNumberFormat="1" applyFont="1" applyFill="1" applyBorder="1" applyAlignment="1">
      <alignment horizontal="center" vertical="center"/>
    </xf>
    <xf numFmtId="168" fontId="48" fillId="9" borderId="0" xfId="1" applyNumberFormat="1" applyFont="1" applyFill="1" applyBorder="1" applyAlignment="1">
      <alignment horizontal="center" vertical="center"/>
    </xf>
    <xf numFmtId="0" fontId="10" fillId="0" borderId="0" xfId="0" applyFont="1" applyAlignment="1">
      <alignment horizontal="center" vertical="center" textRotation="90"/>
    </xf>
    <xf numFmtId="0" fontId="10" fillId="0" borderId="0" xfId="0" applyFont="1" applyAlignment="1">
      <alignment horizontal="center" vertical="center" textRotation="90" wrapText="1"/>
    </xf>
    <xf numFmtId="0" fontId="60" fillId="9" borderId="46" xfId="0" applyFont="1" applyFill="1" applyBorder="1" applyAlignment="1">
      <alignment horizontal="center" vertical="center" wrapText="1" readingOrder="1"/>
    </xf>
    <xf numFmtId="0" fontId="60" fillId="9" borderId="136" xfId="0" applyFont="1" applyFill="1" applyBorder="1" applyAlignment="1">
      <alignment horizontal="center" vertical="center" wrapText="1" readingOrder="1"/>
    </xf>
    <xf numFmtId="1" fontId="57" fillId="3" borderId="46" xfId="0" applyNumberFormat="1" applyFont="1" applyFill="1" applyBorder="1" applyAlignment="1">
      <alignment horizontal="center" vertical="center" wrapText="1" readingOrder="1"/>
    </xf>
    <xf numFmtId="1" fontId="57" fillId="3" borderId="43" xfId="0" applyNumberFormat="1" applyFont="1" applyFill="1" applyBorder="1" applyAlignment="1">
      <alignment horizontal="center" vertical="center" wrapText="1" readingOrder="1"/>
    </xf>
    <xf numFmtId="0" fontId="60" fillId="9" borderId="19" xfId="0" applyFont="1" applyFill="1" applyBorder="1" applyAlignment="1">
      <alignment horizontal="center" vertical="center" wrapText="1" readingOrder="1"/>
    </xf>
    <xf numFmtId="0" fontId="60" fillId="9" borderId="20" xfId="0" applyFont="1" applyFill="1" applyBorder="1" applyAlignment="1">
      <alignment horizontal="center" vertical="center" wrapText="1" readingOrder="1"/>
    </xf>
    <xf numFmtId="1" fontId="57" fillId="3" borderId="136" xfId="0" applyNumberFormat="1" applyFont="1" applyFill="1" applyBorder="1" applyAlignment="1">
      <alignment horizontal="center" vertical="center" wrapText="1" readingOrder="1"/>
    </xf>
    <xf numFmtId="1" fontId="57" fillId="4" borderId="46" xfId="0" applyNumberFormat="1" applyFont="1" applyFill="1" applyBorder="1" applyAlignment="1">
      <alignment horizontal="center" vertical="center" wrapText="1" readingOrder="1"/>
    </xf>
    <xf numFmtId="1" fontId="57" fillId="4" borderId="136" xfId="0" applyNumberFormat="1" applyFont="1" applyFill="1" applyBorder="1" applyAlignment="1">
      <alignment horizontal="center" vertical="center" wrapText="1" readingOrder="1"/>
    </xf>
    <xf numFmtId="164" fontId="57" fillId="3" borderId="46" xfId="0" applyNumberFormat="1" applyFont="1" applyFill="1" applyBorder="1" applyAlignment="1">
      <alignment horizontal="center" vertical="center" wrapText="1" readingOrder="1"/>
    </xf>
    <xf numFmtId="164" fontId="57" fillId="3" borderId="43" xfId="0" applyNumberFormat="1" applyFont="1" applyFill="1" applyBorder="1" applyAlignment="1">
      <alignment horizontal="center" vertical="center" wrapText="1" readingOrder="1"/>
    </xf>
    <xf numFmtId="0" fontId="60" fillId="9" borderId="34" xfId="0" applyFont="1" applyFill="1" applyBorder="1" applyAlignment="1">
      <alignment horizontal="center" vertical="center" wrapText="1" readingOrder="1"/>
    </xf>
    <xf numFmtId="0" fontId="105" fillId="0" borderId="42" xfId="0" applyFont="1" applyBorder="1" applyAlignment="1">
      <alignment horizontal="center" vertical="center"/>
    </xf>
    <xf numFmtId="0" fontId="105" fillId="0" borderId="43" xfId="0" applyFont="1" applyBorder="1" applyAlignment="1">
      <alignment horizontal="center" vertical="center"/>
    </xf>
    <xf numFmtId="0" fontId="106" fillId="0" borderId="42" xfId="0" applyFont="1" applyBorder="1" applyAlignment="1">
      <alignment horizontal="center" vertical="center"/>
    </xf>
    <xf numFmtId="0" fontId="106" fillId="0" borderId="42" xfId="0" applyFont="1" applyBorder="1" applyAlignment="1">
      <alignment horizontal="left" vertical="center"/>
    </xf>
    <xf numFmtId="0" fontId="107" fillId="0" borderId="43" xfId="4" applyFont="1" applyFill="1" applyBorder="1" applyAlignment="1">
      <alignment horizontal="center" vertical="center"/>
    </xf>
    <xf numFmtId="0" fontId="32" fillId="0" borderId="43" xfId="0" applyFont="1" applyBorder="1" applyAlignment="1">
      <alignment horizontal="left" vertical="center"/>
    </xf>
    <xf numFmtId="0" fontId="32" fillId="0" borderId="43" xfId="0" applyFont="1" applyBorder="1" applyAlignment="1">
      <alignment horizontal="center" vertical="center"/>
    </xf>
    <xf numFmtId="0" fontId="107" fillId="0" borderId="0" xfId="4" applyFont="1" applyFill="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107" fillId="0" borderId="0" xfId="4" applyFont="1" applyFill="1" applyAlignment="1">
      <alignment horizontal="center" vertical="center"/>
    </xf>
    <xf numFmtId="0" fontId="32" fillId="0" borderId="140" xfId="0" applyFont="1" applyFill="1" applyBorder="1" applyAlignment="1">
      <alignment horizontal="left" vertical="center"/>
    </xf>
    <xf numFmtId="0" fontId="32" fillId="0" borderId="140" xfId="0" applyFont="1" applyFill="1" applyBorder="1" applyAlignment="1">
      <alignment horizontal="center" vertical="center"/>
    </xf>
    <xf numFmtId="0" fontId="32" fillId="0" borderId="0" xfId="0" applyFont="1" applyFill="1" applyAlignment="1">
      <alignment horizontal="center" vertical="center"/>
    </xf>
    <xf numFmtId="0" fontId="107" fillId="0" borderId="148" xfId="4" applyFont="1" applyBorder="1" applyAlignment="1">
      <alignment horizontal="center" vertical="center"/>
    </xf>
    <xf numFmtId="0" fontId="32" fillId="0" borderId="148" xfId="0" applyFont="1" applyBorder="1" applyAlignment="1">
      <alignment horizontal="left" vertical="center"/>
    </xf>
    <xf numFmtId="0" fontId="32" fillId="0" borderId="148" xfId="0" applyFont="1" applyBorder="1" applyAlignment="1">
      <alignment horizontal="center" vertical="center"/>
    </xf>
    <xf numFmtId="0" fontId="107" fillId="0" borderId="0" xfId="4" applyFont="1" applyBorder="1" applyAlignment="1">
      <alignment horizontal="center" vertical="center"/>
    </xf>
    <xf numFmtId="0" fontId="107" fillId="0" borderId="140" xfId="4" applyFont="1" applyBorder="1" applyAlignment="1">
      <alignment horizontal="center" vertical="center"/>
    </xf>
    <xf numFmtId="0" fontId="32" fillId="0" borderId="140" xfId="0" applyFont="1" applyBorder="1" applyAlignment="1">
      <alignment horizontal="left" vertical="center"/>
    </xf>
    <xf numFmtId="0" fontId="32" fillId="0" borderId="140" xfId="0" applyFont="1" applyBorder="1" applyAlignment="1">
      <alignment horizontal="center" vertical="center"/>
    </xf>
    <xf numFmtId="0" fontId="107" fillId="0" borderId="140" xfId="4" applyFont="1" applyFill="1" applyBorder="1" applyAlignment="1">
      <alignment horizontal="center" vertical="center"/>
    </xf>
    <xf numFmtId="0" fontId="107" fillId="5" borderId="0" xfId="4" applyFont="1" applyFill="1" applyAlignment="1">
      <alignment horizontal="center" vertical="center"/>
    </xf>
    <xf numFmtId="0" fontId="32" fillId="5" borderId="148" xfId="0" applyFont="1" applyFill="1" applyBorder="1" applyAlignment="1">
      <alignment horizontal="left" vertical="center"/>
    </xf>
    <xf numFmtId="0" fontId="32" fillId="5" borderId="148" xfId="0" applyFont="1" applyFill="1" applyBorder="1" applyAlignment="1">
      <alignment horizontal="center" vertical="center"/>
    </xf>
    <xf numFmtId="0" fontId="32" fillId="5" borderId="0" xfId="0" applyFont="1" applyFill="1" applyAlignment="1">
      <alignment horizontal="left" vertical="center"/>
    </xf>
    <xf numFmtId="0" fontId="32" fillId="5" borderId="0" xfId="0" applyFont="1" applyFill="1" applyAlignment="1">
      <alignment horizontal="center" vertical="center"/>
    </xf>
    <xf numFmtId="0" fontId="32" fillId="0" borderId="148" xfId="0" applyFont="1" applyFill="1" applyBorder="1" applyAlignment="1">
      <alignment horizontal="center" vertical="center"/>
    </xf>
    <xf numFmtId="0" fontId="32" fillId="0" borderId="140" xfId="0" applyFont="1" applyBorder="1" applyAlignment="1">
      <alignment horizontal="center" vertical="center" wrapText="1"/>
    </xf>
  </cellXfs>
  <cellStyles count="21">
    <cellStyle name="Comma" xfId="1" builtinId="3"/>
    <cellStyle name="Comma 2" xfId="17" xr:uid="{66BC09F7-B940-4A2C-96AA-E10EB497019E}"/>
    <cellStyle name="Comma 3" xfId="12" xr:uid="{0FBC55C7-4352-44A1-B080-050EE5E9D372}"/>
    <cellStyle name="Good" xfId="5" builtinId="26"/>
    <cellStyle name="Hyperlink" xfId="4" builtinId="8"/>
    <cellStyle name="Normal" xfId="0" builtinId="0"/>
    <cellStyle name="Normal 2" xfId="2" xr:uid="{00000000-0005-0000-0000-000004000000}"/>
    <cellStyle name="Normal 2 2" xfId="11" xr:uid="{1490A18C-64F8-45C1-9AF0-9F23EDB70039}"/>
    <cellStyle name="Normal 2 2 2" xfId="18" xr:uid="{AB6834E2-A1C5-454A-B75B-E82AA97E88F9}"/>
    <cellStyle name="Normal 2 3" xfId="13" xr:uid="{802A0576-22D6-47B5-AC10-F2956D70D1D8}"/>
    <cellStyle name="Normal 3" xfId="6" xr:uid="{00000000-0005-0000-0000-000005000000}"/>
    <cellStyle name="Normal 39" xfId="7" xr:uid="{00000000-0005-0000-0000-000006000000}"/>
    <cellStyle name="Normal 4" xfId="8" xr:uid="{00000000-0005-0000-0000-000007000000}"/>
    <cellStyle name="Normal 4 2" xfId="15" xr:uid="{41A7F883-764D-4D60-865B-F9EA9E30F03A}"/>
    <cellStyle name="Normal 5" xfId="20" xr:uid="{2F922BB2-3C8F-49B9-A1EB-E6B7CE41C6B0}"/>
    <cellStyle name="Normal 9" xfId="10" xr:uid="{6F6BDBF2-4AFD-4776-8622-DB61BB622D96}"/>
    <cellStyle name="Per cent" xfId="3" builtinId="5"/>
    <cellStyle name="Per cent 2" xfId="19" xr:uid="{38E004F9-D475-42AC-8488-63CEEA2F52CB}"/>
    <cellStyle name="Percent 2" xfId="9" xr:uid="{00000000-0005-0000-0000-000009000000}"/>
    <cellStyle name="Percent 2 2" xfId="16" xr:uid="{4A883054-FAFD-4F0B-8D3E-0F6D09E7922F}"/>
    <cellStyle name="Percent 3" xfId="14" xr:uid="{E4B677EE-3B7F-44B0-B465-79CB55B3F482}"/>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CC"/>
      <color rgb="FF363534"/>
      <color rgb="FFFF0066"/>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200025</xdr:colOff>
      <xdr:row>5</xdr:row>
      <xdr:rowOff>161925</xdr:rowOff>
    </xdr:from>
    <xdr:to>
      <xdr:col>3</xdr:col>
      <xdr:colOff>657225</xdr:colOff>
      <xdr:row>5</xdr:row>
      <xdr:rowOff>161925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a:off x="4048125" y="8858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6</xdr:row>
      <xdr:rowOff>161925</xdr:rowOff>
    </xdr:from>
    <xdr:to>
      <xdr:col>3</xdr:col>
      <xdr:colOff>657225</xdr:colOff>
      <xdr:row>6</xdr:row>
      <xdr:rowOff>161925</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4048125" y="11906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7</xdr:row>
      <xdr:rowOff>152400</xdr:rowOff>
    </xdr:from>
    <xdr:to>
      <xdr:col>3</xdr:col>
      <xdr:colOff>657225</xdr:colOff>
      <xdr:row>7</xdr:row>
      <xdr:rowOff>152400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4048125" y="14859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9</xdr:row>
      <xdr:rowOff>161925</xdr:rowOff>
    </xdr:from>
    <xdr:to>
      <xdr:col>3</xdr:col>
      <xdr:colOff>628650</xdr:colOff>
      <xdr:row>9</xdr:row>
      <xdr:rowOff>161925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4019550" y="209550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10</xdr:row>
      <xdr:rowOff>133350</xdr:rowOff>
    </xdr:from>
    <xdr:to>
      <xdr:col>3</xdr:col>
      <xdr:colOff>628650</xdr:colOff>
      <xdr:row>10</xdr:row>
      <xdr:rowOff>133350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a:off x="4019550" y="23717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11</xdr:row>
      <xdr:rowOff>142875</xdr:rowOff>
    </xdr:from>
    <xdr:to>
      <xdr:col>3</xdr:col>
      <xdr:colOff>628650</xdr:colOff>
      <xdr:row>11</xdr:row>
      <xdr:rowOff>142875</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a:off x="4019550" y="268605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12</xdr:row>
      <xdr:rowOff>133350</xdr:rowOff>
    </xdr:from>
    <xdr:to>
      <xdr:col>3</xdr:col>
      <xdr:colOff>609600</xdr:colOff>
      <xdr:row>12</xdr:row>
      <xdr:rowOff>133350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a:off x="4000500" y="29813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14</xdr:row>
      <xdr:rowOff>161925</xdr:rowOff>
    </xdr:from>
    <xdr:to>
      <xdr:col>3</xdr:col>
      <xdr:colOff>619125</xdr:colOff>
      <xdr:row>14</xdr:row>
      <xdr:rowOff>161925</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a:off x="3933825" y="4048125"/>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16</xdr:row>
      <xdr:rowOff>171450</xdr:rowOff>
    </xdr:from>
    <xdr:to>
      <xdr:col>3</xdr:col>
      <xdr:colOff>628650</xdr:colOff>
      <xdr:row>16</xdr:row>
      <xdr:rowOff>171450</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a:off x="3943350" y="4629150"/>
          <a:ext cx="457200" cy="0"/>
        </a:xfrm>
        <a:prstGeom prst="straightConnector1">
          <a:avLst/>
        </a:prstGeom>
        <a:ln>
          <a:solidFill>
            <a:schemeClr val="accent1">
              <a:lumMod val="90000"/>
              <a:lumOff val="1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16</xdr:row>
      <xdr:rowOff>95250</xdr:rowOff>
    </xdr:from>
    <xdr:to>
      <xdr:col>9</xdr:col>
      <xdr:colOff>685800</xdr:colOff>
      <xdr:row>16</xdr:row>
      <xdr:rowOff>95251</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16</xdr:row>
      <xdr:rowOff>95250</xdr:rowOff>
    </xdr:from>
    <xdr:to>
      <xdr:col>8</xdr:col>
      <xdr:colOff>371475</xdr:colOff>
      <xdr:row>16</xdr:row>
      <xdr:rowOff>95251</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5</xdr:row>
      <xdr:rowOff>37247</xdr:rowOff>
    </xdr:from>
    <xdr:to>
      <xdr:col>4</xdr:col>
      <xdr:colOff>84530</xdr:colOff>
      <xdr:row>6</xdr:row>
      <xdr:rowOff>245801</xdr:rowOff>
    </xdr:to>
    <xdr:sp macro="" textlink="">
      <xdr:nvSpPr>
        <xdr:cNvPr id="2" name="Right Brace 1">
          <a:extLst>
            <a:ext uri="{FF2B5EF4-FFF2-40B4-BE49-F238E27FC236}">
              <a16:creationId xmlns:a16="http://schemas.microsoft.com/office/drawing/2014/main" id="{101FE6DC-2DBE-4ECD-A11A-38E030C5EE1E}"/>
            </a:ext>
          </a:extLst>
        </xdr:cNvPr>
        <xdr:cNvSpPr/>
      </xdr:nvSpPr>
      <xdr:spPr>
        <a:xfrm>
          <a:off x="6229350" y="1246922"/>
          <a:ext cx="55955" cy="475254"/>
        </a:xfrm>
        <a:prstGeom prst="rightBrace">
          <a:avLst/>
        </a:prstGeom>
        <a:ln w="19050">
          <a:solidFill>
            <a:schemeClr val="accent1">
              <a:lumMod val="90000"/>
              <a:lumOff val="1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19048</xdr:colOff>
      <xdr:row>5</xdr:row>
      <xdr:rowOff>9526</xdr:rowOff>
    </xdr:from>
    <xdr:to>
      <xdr:col>6</xdr:col>
      <xdr:colOff>38099</xdr:colOff>
      <xdr:row>6</xdr:row>
      <xdr:rowOff>257176</xdr:rowOff>
    </xdr:to>
    <xdr:sp macro="" textlink="">
      <xdr:nvSpPr>
        <xdr:cNvPr id="3" name="TextBox 2">
          <a:extLst>
            <a:ext uri="{FF2B5EF4-FFF2-40B4-BE49-F238E27FC236}">
              <a16:creationId xmlns:a16="http://schemas.microsoft.com/office/drawing/2014/main" id="{62FC1AA4-7EB1-4066-B43B-65792A8E2BB4}"/>
            </a:ext>
          </a:extLst>
        </xdr:cNvPr>
        <xdr:cNvSpPr txBox="1"/>
      </xdr:nvSpPr>
      <xdr:spPr>
        <a:xfrm>
          <a:off x="5800723" y="1200151"/>
          <a:ext cx="1238251"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a:solidFill>
                <a:schemeClr val="accent1">
                  <a:lumMod val="90000"/>
                  <a:lumOff val="10000"/>
                </a:schemeClr>
              </a:solidFill>
              <a:latin typeface="Phoenix Sans Medium" panose="02000604040101040103" pitchFamily="2" charset="0"/>
            </a:rPr>
            <a:t>£4.4bn of total cash generation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952498</xdr:colOff>
      <xdr:row>38</xdr:row>
      <xdr:rowOff>171450</xdr:rowOff>
    </xdr:from>
    <xdr:to>
      <xdr:col>12</xdr:col>
      <xdr:colOff>600069</xdr:colOff>
      <xdr:row>41</xdr:row>
      <xdr:rowOff>76199</xdr:rowOff>
    </xdr:to>
    <xdr:grpSp>
      <xdr:nvGrpSpPr>
        <xdr:cNvPr id="2" name="Group 1">
          <a:extLst>
            <a:ext uri="{FF2B5EF4-FFF2-40B4-BE49-F238E27FC236}">
              <a16:creationId xmlns:a16="http://schemas.microsoft.com/office/drawing/2014/main" id="{73F4905C-6008-4EC4-9124-751504AD823E}"/>
            </a:ext>
          </a:extLst>
        </xdr:cNvPr>
        <xdr:cNvGrpSpPr/>
      </xdr:nvGrpSpPr>
      <xdr:grpSpPr>
        <a:xfrm>
          <a:off x="12801598" y="10306050"/>
          <a:ext cx="2200271" cy="704849"/>
          <a:chOff x="6433347" y="6629400"/>
          <a:chExt cx="2276828" cy="704849"/>
        </a:xfrm>
      </xdr:grpSpPr>
      <xdr:sp macro="" textlink="">
        <xdr:nvSpPr>
          <xdr:cNvPr id="4" name="Rectangle 3">
            <a:extLst>
              <a:ext uri="{FF2B5EF4-FFF2-40B4-BE49-F238E27FC236}">
                <a16:creationId xmlns:a16="http://schemas.microsoft.com/office/drawing/2014/main" id="{2972AB62-9739-4EC2-D7F7-F048529E7C7B}"/>
              </a:ext>
            </a:extLst>
          </xdr:cNvPr>
          <xdr:cNvSpPr/>
        </xdr:nvSpPr>
        <xdr:spPr>
          <a:xfrm>
            <a:off x="6433347" y="6705600"/>
            <a:ext cx="1025067" cy="581025"/>
          </a:xfrm>
          <a:prstGeom prst="rect">
            <a:avLst/>
          </a:prstGeom>
          <a:noFill/>
          <a:ln w="19050">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TextBox 4">
            <a:extLst>
              <a:ext uri="{FF2B5EF4-FFF2-40B4-BE49-F238E27FC236}">
                <a16:creationId xmlns:a16="http://schemas.microsoft.com/office/drawing/2014/main" id="{D58ABD49-545E-53A0-E75B-20E8E5893708}"/>
              </a:ext>
            </a:extLst>
          </xdr:cNvPr>
          <xdr:cNvSpPr txBox="1"/>
        </xdr:nvSpPr>
        <xdr:spPr>
          <a:xfrm>
            <a:off x="7397293" y="6629400"/>
            <a:ext cx="1312882"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aseline="0">
                <a:solidFill>
                  <a:schemeClr val="accent2"/>
                </a:solidFill>
                <a:latin typeface="Phoenix Sans Medium" panose="02000604040101040103" pitchFamily="2" charset="0"/>
              </a:rPr>
              <a:t>Operating surplus generation</a:t>
            </a:r>
            <a:endParaRPr lang="en-GB" sz="1050">
              <a:solidFill>
                <a:schemeClr val="accent2"/>
              </a:solidFill>
              <a:latin typeface="Phoenix Sans Medium" panose="02000604040101040103" pitchFamily="2"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914393</xdr:colOff>
      <xdr:row>7</xdr:row>
      <xdr:rowOff>171450</xdr:rowOff>
    </xdr:from>
    <xdr:to>
      <xdr:col>11</xdr:col>
      <xdr:colOff>0</xdr:colOff>
      <xdr:row>10</xdr:row>
      <xdr:rowOff>76199</xdr:rowOff>
    </xdr:to>
    <xdr:grpSp>
      <xdr:nvGrpSpPr>
        <xdr:cNvPr id="2" name="Group 1">
          <a:extLst>
            <a:ext uri="{FF2B5EF4-FFF2-40B4-BE49-F238E27FC236}">
              <a16:creationId xmlns:a16="http://schemas.microsoft.com/office/drawing/2014/main" id="{44832A69-96E9-413B-A072-588624CEDE2A}"/>
            </a:ext>
          </a:extLst>
        </xdr:cNvPr>
        <xdr:cNvGrpSpPr/>
      </xdr:nvGrpSpPr>
      <xdr:grpSpPr>
        <a:xfrm>
          <a:off x="10144118" y="2133600"/>
          <a:ext cx="2171707" cy="704849"/>
          <a:chOff x="6433346" y="6629400"/>
          <a:chExt cx="2257214" cy="704849"/>
        </a:xfrm>
      </xdr:grpSpPr>
      <xdr:sp macro="" textlink="">
        <xdr:nvSpPr>
          <xdr:cNvPr id="3" name="Rectangle 2">
            <a:extLst>
              <a:ext uri="{FF2B5EF4-FFF2-40B4-BE49-F238E27FC236}">
                <a16:creationId xmlns:a16="http://schemas.microsoft.com/office/drawing/2014/main" id="{B0ECA904-56BE-6BCC-B9EA-9454CFB1F74A}"/>
              </a:ext>
            </a:extLst>
          </xdr:cNvPr>
          <xdr:cNvSpPr/>
        </xdr:nvSpPr>
        <xdr:spPr>
          <a:xfrm>
            <a:off x="6433346" y="6705600"/>
            <a:ext cx="1025232" cy="581025"/>
          </a:xfrm>
          <a:prstGeom prst="rect">
            <a:avLst/>
          </a:prstGeom>
          <a:noFill/>
          <a:ln w="19050">
            <a:solidFill>
              <a:schemeClr val="accent1">
                <a:lumMod val="75000"/>
                <a:lumOff val="2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TextBox 3">
            <a:extLst>
              <a:ext uri="{FF2B5EF4-FFF2-40B4-BE49-F238E27FC236}">
                <a16:creationId xmlns:a16="http://schemas.microsoft.com/office/drawing/2014/main" id="{02B9D614-EC48-2308-0B9F-FF39940E8283}"/>
              </a:ext>
            </a:extLst>
          </xdr:cNvPr>
          <xdr:cNvSpPr txBox="1"/>
        </xdr:nvSpPr>
        <xdr:spPr>
          <a:xfrm>
            <a:off x="7430617" y="6629400"/>
            <a:ext cx="1259943"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aseline="0">
                <a:solidFill>
                  <a:schemeClr val="accent1">
                    <a:lumMod val="75000"/>
                    <a:lumOff val="25000"/>
                  </a:schemeClr>
                </a:solidFill>
                <a:latin typeface="Phoenix Sans Medium" panose="02000604040101040103" pitchFamily="2" charset="0"/>
              </a:rPr>
              <a:t>Operating Cash Generation</a:t>
            </a:r>
            <a:endParaRPr lang="en-GB" sz="1050">
              <a:solidFill>
                <a:schemeClr val="accent1">
                  <a:lumMod val="75000"/>
                  <a:lumOff val="25000"/>
                </a:schemeClr>
              </a:solidFill>
              <a:latin typeface="Phoenix Sans Medium" panose="02000604040101040103" pitchFamily="2" charset="0"/>
            </a:endParaRPr>
          </a:p>
        </xdr:txBody>
      </xdr:sp>
    </xdr:grp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tabSelected="1" zoomScaleNormal="100" workbookViewId="0"/>
  </sheetViews>
  <sheetFormatPr defaultColWidth="9.140625" defaultRowHeight="18.75"/>
  <cols>
    <col min="1" max="1" width="10.42578125" style="801" customWidth="1"/>
    <col min="2" max="2" width="6.28515625" style="802" customWidth="1"/>
    <col min="3" max="3" width="59" style="803" bestFit="1" customWidth="1"/>
    <col min="4" max="4" width="13.85546875" style="804" bestFit="1" customWidth="1"/>
    <col min="5" max="5" width="21.42578125" style="804" bestFit="1" customWidth="1"/>
    <col min="6" max="16384" width="9.140625" style="805"/>
  </cols>
  <sheetData>
    <row r="1" spans="1:10" ht="30.75" customHeight="1" thickBot="1">
      <c r="A1" s="1234"/>
      <c r="B1" s="1236" t="s">
        <v>771</v>
      </c>
      <c r="C1" s="1237" t="s">
        <v>37</v>
      </c>
      <c r="D1" s="1236" t="s">
        <v>504</v>
      </c>
      <c r="E1" s="1236" t="s">
        <v>505</v>
      </c>
      <c r="F1" s="918"/>
      <c r="G1" s="918"/>
      <c r="H1" s="918"/>
      <c r="I1" s="918"/>
      <c r="J1" s="918"/>
    </row>
    <row r="2" spans="1:10" ht="30.75" customHeight="1" thickTop="1" thickBot="1">
      <c r="A2" s="1235"/>
      <c r="B2" s="1238" t="s">
        <v>47</v>
      </c>
      <c r="C2" s="1239" t="s">
        <v>769</v>
      </c>
      <c r="D2" s="1240" t="s">
        <v>770</v>
      </c>
      <c r="E2" s="1240" t="s">
        <v>770</v>
      </c>
      <c r="F2" s="918"/>
      <c r="G2" s="918"/>
      <c r="H2" s="918"/>
      <c r="I2" s="918"/>
      <c r="J2" s="918"/>
    </row>
    <row r="3" spans="1:10" ht="24" customHeight="1" thickTop="1">
      <c r="A3" s="988" t="s">
        <v>142</v>
      </c>
      <c r="B3" s="1241">
        <v>1</v>
      </c>
      <c r="C3" s="1242" t="s">
        <v>928</v>
      </c>
      <c r="D3" s="1243" t="s">
        <v>826</v>
      </c>
      <c r="E3" s="1243" t="s">
        <v>468</v>
      </c>
      <c r="F3" s="918"/>
      <c r="G3" s="918"/>
      <c r="H3" s="918"/>
      <c r="I3" s="918"/>
      <c r="J3" s="918"/>
    </row>
    <row r="4" spans="1:10" ht="24" customHeight="1">
      <c r="A4" s="988"/>
      <c r="B4" s="1241">
        <v>2</v>
      </c>
      <c r="C4" s="1242" t="s">
        <v>0</v>
      </c>
      <c r="D4" s="1243" t="s">
        <v>829</v>
      </c>
      <c r="E4" s="1243" t="s">
        <v>468</v>
      </c>
      <c r="F4" s="918"/>
      <c r="G4" s="918"/>
      <c r="H4" s="918"/>
      <c r="I4" s="918"/>
      <c r="J4" s="918"/>
    </row>
    <row r="5" spans="1:10" ht="24" customHeight="1">
      <c r="A5" s="988"/>
      <c r="B5" s="1241">
        <v>3</v>
      </c>
      <c r="C5" s="1242" t="s">
        <v>310</v>
      </c>
      <c r="D5" s="1243" t="s">
        <v>256</v>
      </c>
      <c r="E5" s="1243" t="s">
        <v>469</v>
      </c>
      <c r="F5" s="918"/>
      <c r="G5" s="918"/>
      <c r="H5" s="918"/>
      <c r="I5" s="918"/>
      <c r="J5" s="918"/>
    </row>
    <row r="6" spans="1:10" ht="24" customHeight="1" thickBot="1">
      <c r="A6" s="989"/>
      <c r="B6" s="1244">
        <v>4</v>
      </c>
      <c r="C6" s="1245" t="s">
        <v>955</v>
      </c>
      <c r="D6" s="1246" t="s">
        <v>256</v>
      </c>
      <c r="E6" s="1247" t="s">
        <v>468</v>
      </c>
      <c r="F6" s="918"/>
      <c r="G6" s="918"/>
      <c r="H6" s="918"/>
      <c r="I6" s="918"/>
      <c r="J6" s="918"/>
    </row>
    <row r="7" spans="1:10" ht="24.75" customHeight="1">
      <c r="A7" s="985" t="s">
        <v>638</v>
      </c>
      <c r="B7" s="1248">
        <v>5</v>
      </c>
      <c r="C7" s="1249" t="s">
        <v>651</v>
      </c>
      <c r="D7" s="1250" t="s">
        <v>256</v>
      </c>
      <c r="E7" s="1250" t="s">
        <v>468</v>
      </c>
      <c r="F7" s="918"/>
      <c r="G7" s="918"/>
      <c r="H7" s="918"/>
      <c r="I7" s="918"/>
      <c r="J7" s="918"/>
    </row>
    <row r="8" spans="1:10" ht="24.75" customHeight="1">
      <c r="A8" s="986"/>
      <c r="B8" s="1241">
        <v>6</v>
      </c>
      <c r="C8" s="1242" t="s">
        <v>808</v>
      </c>
      <c r="D8" s="1243" t="s">
        <v>256</v>
      </c>
      <c r="E8" s="1243" t="s">
        <v>468</v>
      </c>
      <c r="F8" s="918"/>
      <c r="G8" s="918"/>
      <c r="H8" s="918"/>
      <c r="I8" s="918"/>
      <c r="J8" s="918"/>
    </row>
    <row r="9" spans="1:10" ht="24.75" customHeight="1">
      <c r="A9" s="986"/>
      <c r="B9" s="1241">
        <v>7</v>
      </c>
      <c r="C9" s="1242" t="s">
        <v>624</v>
      </c>
      <c r="D9" s="1243" t="s">
        <v>485</v>
      </c>
      <c r="E9" s="1243" t="s">
        <v>468</v>
      </c>
      <c r="F9" s="918"/>
      <c r="G9" s="918"/>
      <c r="H9" s="918"/>
      <c r="I9" s="918"/>
      <c r="J9" s="918"/>
    </row>
    <row r="10" spans="1:10" ht="24.75" customHeight="1">
      <c r="A10" s="986"/>
      <c r="B10" s="1244">
        <v>8</v>
      </c>
      <c r="C10" s="1242" t="s">
        <v>954</v>
      </c>
      <c r="D10" s="1243" t="s">
        <v>485</v>
      </c>
      <c r="E10" s="1243" t="s">
        <v>468</v>
      </c>
      <c r="F10" s="918"/>
      <c r="G10" s="918"/>
      <c r="H10" s="918"/>
      <c r="I10" s="918"/>
      <c r="J10" s="918"/>
    </row>
    <row r="11" spans="1:10" ht="24.75" customHeight="1">
      <c r="A11" s="986"/>
      <c r="B11" s="1251">
        <v>9</v>
      </c>
      <c r="C11" s="1242" t="s">
        <v>806</v>
      </c>
      <c r="D11" s="1243" t="s">
        <v>485</v>
      </c>
      <c r="E11" s="1243" t="s">
        <v>468</v>
      </c>
      <c r="F11" s="918"/>
      <c r="G11" s="918"/>
      <c r="H11" s="918"/>
      <c r="I11" s="918"/>
      <c r="J11" s="918"/>
    </row>
    <row r="12" spans="1:10" ht="24.75" customHeight="1" thickBot="1">
      <c r="A12" s="987"/>
      <c r="B12" s="1252">
        <v>10</v>
      </c>
      <c r="C12" s="1253" t="s">
        <v>807</v>
      </c>
      <c r="D12" s="1254" t="s">
        <v>485</v>
      </c>
      <c r="E12" s="1254" t="s">
        <v>468</v>
      </c>
      <c r="F12" s="918"/>
      <c r="G12" s="918"/>
      <c r="H12" s="918"/>
      <c r="I12" s="918"/>
      <c r="J12" s="918"/>
    </row>
    <row r="13" spans="1:10" ht="24.75" customHeight="1">
      <c r="A13" s="993" t="s">
        <v>143</v>
      </c>
      <c r="B13" s="1244">
        <v>11</v>
      </c>
      <c r="C13" s="1249" t="s">
        <v>39</v>
      </c>
      <c r="D13" s="1250" t="s">
        <v>826</v>
      </c>
      <c r="E13" s="1250" t="s">
        <v>468</v>
      </c>
      <c r="F13" s="918"/>
      <c r="G13" s="919"/>
      <c r="H13" s="918"/>
      <c r="I13" s="918"/>
      <c r="J13" s="918"/>
    </row>
    <row r="14" spans="1:10" ht="24.75" customHeight="1">
      <c r="A14" s="994"/>
      <c r="B14" s="1241">
        <v>12</v>
      </c>
      <c r="C14" s="1242" t="s">
        <v>41</v>
      </c>
      <c r="D14" s="1247" t="s">
        <v>831</v>
      </c>
      <c r="E14" s="1243" t="s">
        <v>468</v>
      </c>
      <c r="F14" s="918"/>
      <c r="G14" s="918"/>
      <c r="H14" s="918"/>
      <c r="I14" s="918"/>
      <c r="J14" s="918"/>
    </row>
    <row r="15" spans="1:10" ht="24.75" customHeight="1">
      <c r="A15" s="994"/>
      <c r="B15" s="1241">
        <v>13</v>
      </c>
      <c r="C15" s="1242" t="s">
        <v>472</v>
      </c>
      <c r="D15" s="1247" t="s">
        <v>831</v>
      </c>
      <c r="E15" s="1243" t="s">
        <v>468</v>
      </c>
      <c r="F15" s="918"/>
      <c r="G15" s="918"/>
      <c r="H15" s="918"/>
      <c r="I15" s="918"/>
      <c r="J15" s="918"/>
    </row>
    <row r="16" spans="1:10" ht="24.75" customHeight="1">
      <c r="A16" s="994"/>
      <c r="B16" s="1241">
        <v>14</v>
      </c>
      <c r="C16" s="1242" t="s">
        <v>42</v>
      </c>
      <c r="D16" s="1247" t="s">
        <v>38</v>
      </c>
      <c r="E16" s="1243" t="s">
        <v>468</v>
      </c>
      <c r="F16" s="918"/>
      <c r="G16" s="918"/>
      <c r="H16" s="918"/>
      <c r="I16" s="918"/>
      <c r="J16" s="918"/>
    </row>
    <row r="17" spans="1:10" ht="24.75" customHeight="1" thickBot="1">
      <c r="A17" s="995"/>
      <c r="B17" s="1255">
        <v>15</v>
      </c>
      <c r="C17" s="1253" t="s">
        <v>40</v>
      </c>
      <c r="D17" s="1246" t="s">
        <v>100</v>
      </c>
      <c r="E17" s="1254" t="s">
        <v>468</v>
      </c>
      <c r="F17" s="918"/>
      <c r="G17" s="918"/>
      <c r="H17" s="918"/>
      <c r="I17" s="918"/>
      <c r="J17" s="918"/>
    </row>
    <row r="18" spans="1:10" ht="24.75" customHeight="1">
      <c r="A18" s="999" t="s">
        <v>2</v>
      </c>
      <c r="B18" s="1256" t="s">
        <v>834</v>
      </c>
      <c r="C18" s="1257" t="s">
        <v>471</v>
      </c>
      <c r="D18" s="1258" t="s">
        <v>560</v>
      </c>
      <c r="E18" s="1258" t="s">
        <v>470</v>
      </c>
      <c r="F18" s="918"/>
      <c r="G18" s="918"/>
      <c r="H18" s="918"/>
      <c r="I18" s="918"/>
      <c r="J18" s="918"/>
    </row>
    <row r="19" spans="1:10" ht="24.75" customHeight="1">
      <c r="A19" s="1000"/>
      <c r="B19" s="1256" t="s">
        <v>835</v>
      </c>
      <c r="C19" s="1259" t="s">
        <v>838</v>
      </c>
      <c r="D19" s="1260" t="s">
        <v>558</v>
      </c>
      <c r="E19" s="1260" t="s">
        <v>470</v>
      </c>
      <c r="F19" s="918"/>
      <c r="G19" s="918"/>
      <c r="H19" s="918"/>
      <c r="I19" s="918"/>
      <c r="J19" s="918"/>
    </row>
    <row r="20" spans="1:10" ht="24.75" customHeight="1">
      <c r="A20" s="1000"/>
      <c r="B20" s="1244" t="s">
        <v>836</v>
      </c>
      <c r="C20" s="1242" t="s">
        <v>837</v>
      </c>
      <c r="D20" s="1247" t="s">
        <v>485</v>
      </c>
      <c r="E20" s="1243" t="s">
        <v>468</v>
      </c>
      <c r="F20" s="918"/>
      <c r="G20" s="918"/>
      <c r="H20" s="918"/>
      <c r="I20" s="918"/>
      <c r="J20" s="918"/>
    </row>
    <row r="21" spans="1:10" ht="24.75" customHeight="1">
      <c r="A21" s="1000"/>
      <c r="B21" s="1256">
        <v>17</v>
      </c>
      <c r="C21" s="1259" t="s">
        <v>839</v>
      </c>
      <c r="D21" s="1260" t="s">
        <v>559</v>
      </c>
      <c r="E21" s="1260" t="s">
        <v>470</v>
      </c>
      <c r="F21" s="918"/>
      <c r="G21" s="918"/>
      <c r="H21" s="918"/>
      <c r="I21" s="918"/>
      <c r="J21" s="918"/>
    </row>
    <row r="22" spans="1:10" ht="24.75" customHeight="1">
      <c r="A22" s="1000"/>
      <c r="B22" s="1256" t="s">
        <v>548</v>
      </c>
      <c r="C22" s="1259" t="s">
        <v>294</v>
      </c>
      <c r="D22" s="1260" t="s">
        <v>559</v>
      </c>
      <c r="E22" s="1260" t="s">
        <v>470</v>
      </c>
      <c r="F22" s="918"/>
      <c r="G22" s="918"/>
      <c r="H22" s="918"/>
      <c r="I22" s="918"/>
      <c r="J22" s="918"/>
    </row>
    <row r="23" spans="1:10" ht="24.75" customHeight="1" thickBot="1">
      <c r="A23" s="1001"/>
      <c r="B23" s="1255" t="s">
        <v>557</v>
      </c>
      <c r="C23" s="1245" t="s">
        <v>345</v>
      </c>
      <c r="D23" s="1246" t="s">
        <v>38</v>
      </c>
      <c r="E23" s="1246" t="s">
        <v>468</v>
      </c>
      <c r="F23" s="918"/>
      <c r="G23" s="918"/>
      <c r="H23" s="918"/>
      <c r="I23" s="918"/>
      <c r="J23" s="918"/>
    </row>
    <row r="24" spans="1:10" ht="24.75" customHeight="1">
      <c r="A24" s="996" t="s">
        <v>3</v>
      </c>
      <c r="B24" s="1244">
        <v>19</v>
      </c>
      <c r="C24" s="1249" t="s">
        <v>183</v>
      </c>
      <c r="D24" s="1261" t="s">
        <v>841</v>
      </c>
      <c r="E24" s="1250" t="s">
        <v>468</v>
      </c>
      <c r="F24" s="918"/>
      <c r="G24" s="918"/>
      <c r="H24" s="918"/>
      <c r="I24" s="918"/>
      <c r="J24" s="918"/>
    </row>
    <row r="25" spans="1:10" ht="24.75" customHeight="1">
      <c r="A25" s="997"/>
      <c r="B25" s="1241">
        <v>20</v>
      </c>
      <c r="C25" s="1242" t="s">
        <v>473</v>
      </c>
      <c r="D25" s="1247" t="s">
        <v>256</v>
      </c>
      <c r="E25" s="1243" t="s">
        <v>469</v>
      </c>
      <c r="F25" s="918"/>
      <c r="G25" s="918"/>
      <c r="H25" s="918"/>
      <c r="I25" s="918"/>
      <c r="J25" s="918"/>
    </row>
    <row r="26" spans="1:10" ht="24.75" customHeight="1">
      <c r="A26" s="997"/>
      <c r="B26" s="1241">
        <v>21</v>
      </c>
      <c r="C26" s="1242" t="s">
        <v>224</v>
      </c>
      <c r="D26" s="1247" t="s">
        <v>830</v>
      </c>
      <c r="E26" s="1243" t="s">
        <v>468</v>
      </c>
      <c r="F26" s="918"/>
      <c r="G26" s="918"/>
      <c r="H26" s="918"/>
      <c r="I26" s="918"/>
      <c r="J26" s="918"/>
    </row>
    <row r="27" spans="1:10" ht="24.75" customHeight="1">
      <c r="A27" s="997"/>
      <c r="B27" s="1241">
        <v>22</v>
      </c>
      <c r="C27" s="1242" t="s">
        <v>217</v>
      </c>
      <c r="D27" s="1247" t="s">
        <v>38</v>
      </c>
      <c r="E27" s="1243" t="s">
        <v>468</v>
      </c>
      <c r="F27" s="918"/>
      <c r="G27" s="918"/>
      <c r="H27" s="918"/>
      <c r="I27" s="918"/>
      <c r="J27" s="918"/>
    </row>
    <row r="28" spans="1:10" ht="24.75" customHeight="1" thickBot="1">
      <c r="A28" s="998"/>
      <c r="B28" s="1255">
        <v>23</v>
      </c>
      <c r="C28" s="1253" t="s">
        <v>303</v>
      </c>
      <c r="D28" s="1246" t="s">
        <v>486</v>
      </c>
      <c r="E28" s="1254" t="s">
        <v>468</v>
      </c>
      <c r="F28" s="918"/>
      <c r="G28" s="919"/>
      <c r="H28" s="918"/>
      <c r="I28" s="918"/>
      <c r="J28" s="918"/>
    </row>
    <row r="29" spans="1:10" ht="24.75" customHeight="1">
      <c r="A29" s="990" t="s">
        <v>141</v>
      </c>
      <c r="B29" s="1256" t="s">
        <v>842</v>
      </c>
      <c r="C29" s="1257" t="s">
        <v>547</v>
      </c>
      <c r="D29" s="1258" t="s">
        <v>486</v>
      </c>
      <c r="E29" s="1258" t="s">
        <v>470</v>
      </c>
      <c r="F29" s="918"/>
      <c r="G29" s="918"/>
      <c r="H29" s="918"/>
      <c r="I29" s="918"/>
      <c r="J29" s="918"/>
    </row>
    <row r="30" spans="1:10" ht="24.75" customHeight="1">
      <c r="A30" s="991"/>
      <c r="B30" s="1241" t="s">
        <v>843</v>
      </c>
      <c r="C30" s="1242" t="s">
        <v>844</v>
      </c>
      <c r="D30" s="1247" t="s">
        <v>485</v>
      </c>
      <c r="E30" s="1243" t="s">
        <v>468</v>
      </c>
      <c r="F30" s="918"/>
      <c r="G30" s="918"/>
      <c r="H30" s="918"/>
      <c r="I30" s="918"/>
      <c r="J30" s="918"/>
    </row>
    <row r="31" spans="1:10" ht="24.75" customHeight="1">
      <c r="A31" s="991"/>
      <c r="B31" s="1241">
        <v>25</v>
      </c>
      <c r="C31" s="1242" t="s">
        <v>198</v>
      </c>
      <c r="D31" s="1247" t="s">
        <v>826</v>
      </c>
      <c r="E31" s="1243" t="s">
        <v>468</v>
      </c>
      <c r="F31" s="918"/>
      <c r="G31" s="918"/>
      <c r="H31" s="918"/>
      <c r="I31" s="918"/>
      <c r="J31" s="918"/>
    </row>
    <row r="32" spans="1:10" ht="24.75" customHeight="1">
      <c r="A32" s="991"/>
      <c r="B32" s="1241">
        <v>26</v>
      </c>
      <c r="C32" s="1242" t="s">
        <v>1</v>
      </c>
      <c r="D32" s="1247" t="s">
        <v>831</v>
      </c>
      <c r="E32" s="1243" t="s">
        <v>468</v>
      </c>
      <c r="F32" s="918"/>
      <c r="G32" s="918"/>
      <c r="H32" s="918"/>
      <c r="I32" s="918"/>
      <c r="J32" s="918"/>
    </row>
    <row r="33" spans="1:10" ht="24.75" customHeight="1" thickBot="1">
      <c r="A33" s="992"/>
      <c r="B33" s="1255">
        <v>27</v>
      </c>
      <c r="C33" s="1253" t="s">
        <v>216</v>
      </c>
      <c r="D33" s="1246" t="s">
        <v>100</v>
      </c>
      <c r="E33" s="1262" t="s">
        <v>468</v>
      </c>
      <c r="F33" s="918"/>
      <c r="G33" s="918"/>
      <c r="H33" s="918"/>
      <c r="I33" s="918"/>
      <c r="J33" s="918"/>
    </row>
    <row r="34" spans="1:10">
      <c r="F34" s="918"/>
      <c r="G34" s="918"/>
      <c r="H34" s="918"/>
      <c r="I34" s="918"/>
      <c r="J34" s="918"/>
    </row>
    <row r="35" spans="1:10">
      <c r="F35" s="918"/>
      <c r="G35" s="918"/>
      <c r="H35" s="918"/>
      <c r="I35" s="918"/>
      <c r="J35" s="918"/>
    </row>
  </sheetData>
  <mergeCells count="6">
    <mergeCell ref="A7:A12"/>
    <mergeCell ref="A3:A6"/>
    <mergeCell ref="A29:A33"/>
    <mergeCell ref="A13:A17"/>
    <mergeCell ref="A24:A28"/>
    <mergeCell ref="A18:A23"/>
  </mergeCells>
  <phoneticPr fontId="0" type="noConversion"/>
  <hyperlinks>
    <hyperlink ref="B3" location="'1 - Cash Generation'!A1" display="'1 - Cash Generation'!A1" xr:uid="{00000000-0004-0000-0000-000000000000}"/>
    <hyperlink ref="B4" location="'2 - HoldCo cashflow'!A1" display="'2 - HoldCo cashflow'!A1" xr:uid="{00000000-0004-0000-0000-000001000000}"/>
    <hyperlink ref="B5" location="'3 - Sources &amp; uses'!A1" display="'3 - Sources &amp; uses'!A1" xr:uid="{00000000-0004-0000-0000-000002000000}"/>
    <hyperlink ref="B13" location="'11 - Management Actions'!A1" display="'11 - Management Actions'!A1" xr:uid="{00000000-0004-0000-0000-000004000000}"/>
    <hyperlink ref="B14" location="'12 - PGH Solvency'!A1" display="'12 - PGH Solvency'!A1" xr:uid="{00000000-0004-0000-0000-000005000000}"/>
    <hyperlink ref="B15" location="'13 - LifeCo Free Surplus'!A1" display="'13 - LifeCo Free Surplus'!A1" xr:uid="{00000000-0004-0000-0000-000006000000}"/>
    <hyperlink ref="B16" location="'14 - SCR breakdown'!A1" display="'14 - SCR breakdown'!A1" xr:uid="{00000000-0004-0000-0000-000007000000}"/>
    <hyperlink ref="B17" location="'15 - Sensitivities'!A1" display="'15 - Sensitivities'!A1" xr:uid="{00000000-0004-0000-0000-000008000000}"/>
    <hyperlink ref="B18" location="'16a - AUA &amp; flows'!A1" display="16a" xr:uid="{00000000-0004-0000-0000-000009000000}"/>
    <hyperlink ref="B19" location="'16b - AUA &amp; Flows (FY 2020+)'!A1" display="16b" xr:uid="{00000000-0004-0000-0000-00000A000000}"/>
    <hyperlink ref="B22" location="'18a - New business (historic)'!A1" display="18a" xr:uid="{00000000-0004-0000-0000-00000C000000}"/>
    <hyperlink ref="B23" location="'18b - New business (2020+)'!A1" display="18b" xr:uid="{00000000-0004-0000-0000-00000D000000}"/>
    <hyperlink ref="B24" location="'19 - Asset data'!A1" display="'19 - Asset data'!A1" xr:uid="{00000000-0004-0000-0000-00000E000000}"/>
    <hyperlink ref="B25" location="'20 - Debt exposure country'!A1" display="'20 - Debt exposure country'!A1" xr:uid="{00000000-0004-0000-0000-00000F000000}"/>
    <hyperlink ref="B26" location="'21 - Credit rating debt'!A1" display="'21 - Credit rating debt'!A1" xr:uid="{00000000-0004-0000-0000-000010000000}"/>
    <hyperlink ref="B27" location="'22 - Sh Debt by sector'!A1" display="'22 - Sh Debt by sector'!A1" xr:uid="{00000000-0004-0000-0000-000011000000}"/>
    <hyperlink ref="B28" location="'23 - Illiquids'!A1" display="'23 - Illiquids'!A1" xr:uid="{00000000-0004-0000-0000-000012000000}"/>
    <hyperlink ref="B31" location="'25 - Dividends'!A1" display="'25 - Dividends'!A1" xr:uid="{00000000-0004-0000-0000-000013000000}"/>
    <hyperlink ref="B32" location="'26 - Acqs'!A1" display="'26 - Acqs'!A1" xr:uid="{00000000-0004-0000-0000-000014000000}"/>
    <hyperlink ref="B33" location="'27 - SH debt'!A1" display="'27 - SH debt'!A1" xr:uid="{00000000-0004-0000-0000-000015000000}"/>
    <hyperlink ref="B30" location="'24b - Leverage (FY22 restated+)'!A1" display="24b" xr:uid="{00000000-0004-0000-0000-000016000000}"/>
    <hyperlink ref="B7" location="'5 - IFRS P&amp;L (IP format)'!A1" display="'5 - IFRS P&amp;L (IP format)'!A1" xr:uid="{00000000-0004-0000-0000-00001B000000}"/>
    <hyperlink ref="B11" location="'9 - Income Statement'!A1" display="'9 - Income Statement'!A1" xr:uid="{00000000-0004-0000-0000-00001C000000}"/>
    <hyperlink ref="B12" location="'10 - Balance Sheet'!A1" display="'10 - Balance Sheet'!A1" xr:uid="{00000000-0004-0000-0000-00001D000000}"/>
    <hyperlink ref="B2" location="'A - Segment mapping'!A1" display="A" xr:uid="{00000000-0004-0000-0000-00001E000000}"/>
    <hyperlink ref="B8" location="'6 - Op. profit analysis'!A1" display="'6 - Op. profit analysis'!A1" xr:uid="{30C48670-8C93-4D6E-9F62-494024A771E7}"/>
    <hyperlink ref="B9" location="'7 - Adj.equity &amp; CSM AOMs'!A1" display="'7 - Adj.equity &amp; CSM AOMs'!A1" xr:uid="{89E785CD-E158-4F99-ACC8-114B324B3BDB}"/>
    <hyperlink ref="B20" location="'16c - AUA &amp; Flows (FY 2023+)'!A1" display="16c" xr:uid="{C064BDB1-D68F-4905-B831-CD0A4CBCD2FB}"/>
    <hyperlink ref="B29" location="'24a - Leverage (historic)'!A1" display="24a" xr:uid="{DA889DB5-D0E9-48D2-A7CB-A8B0CFC363FB}"/>
    <hyperlink ref="B6" location="'4 - Cash emergence'!A1" display="'4 - Cash emergence'!A1" xr:uid="{374165C1-F98B-4B3C-B690-4A65C7AC8ABB}"/>
    <hyperlink ref="B10" location="'8 - Other IFRS disclosures'!A1" display="'8 - Other IFRS disclosures'!A1" xr:uid="{C16483A8-BAD6-4455-805A-E4EFDC86226C}"/>
    <hyperlink ref="B21" location="'17 - AUA by fund (historic)'!A1" display="'17 - AUA by fund (historic)'!A1" xr:uid="{A2374111-CB9D-4A58-8558-8055A0D0DE2E}"/>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Confidential&amp;C_x000D_&amp;1#&amp;"Calibri"&amp;10&amp;K000000 Confidential: Ensure justifiable business need before sharing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4F03-2AFF-433A-9687-29BE1AA73954}">
  <sheetPr>
    <tabColor theme="5"/>
  </sheetPr>
  <dimension ref="A2:K37"/>
  <sheetViews>
    <sheetView showGridLines="0" workbookViewId="0"/>
  </sheetViews>
  <sheetFormatPr defaultColWidth="9.140625" defaultRowHeight="18.75"/>
  <cols>
    <col min="1" max="1" width="4.7109375" style="544" customWidth="1"/>
    <col min="2" max="2" width="51.5703125" style="781" customWidth="1"/>
    <col min="3" max="3" width="3.140625" style="544" customWidth="1"/>
    <col min="4" max="11" width="14.5703125" style="781" customWidth="1"/>
    <col min="12" max="16384" width="9.140625" style="781"/>
  </cols>
  <sheetData>
    <row r="2" spans="2:9">
      <c r="B2" s="546" t="s">
        <v>937</v>
      </c>
    </row>
    <row r="3" spans="2:9">
      <c r="B3" s="544"/>
    </row>
    <row r="4" spans="2:9">
      <c r="B4" s="606" t="s">
        <v>811</v>
      </c>
    </row>
    <row r="5" spans="2:9" ht="24" customHeight="1" thickBot="1">
      <c r="B5" s="782"/>
      <c r="C5" s="504"/>
      <c r="D5" s="1019" t="s">
        <v>751</v>
      </c>
      <c r="E5" s="1019"/>
      <c r="F5" s="1019"/>
      <c r="G5" s="1019"/>
      <c r="H5" s="1019"/>
    </row>
    <row r="6" spans="2:9" ht="39" thickTop="1" thickBot="1">
      <c r="B6" s="783" t="s">
        <v>25</v>
      </c>
      <c r="D6" s="790" t="s">
        <v>767</v>
      </c>
      <c r="E6" s="894" t="s">
        <v>365</v>
      </c>
      <c r="F6" s="894" t="s">
        <v>926</v>
      </c>
      <c r="G6" s="894" t="s">
        <v>927</v>
      </c>
      <c r="H6" s="784" t="s">
        <v>799</v>
      </c>
    </row>
    <row r="7" spans="2:9" ht="19.5" thickBot="1">
      <c r="B7" s="785" t="s">
        <v>812</v>
      </c>
      <c r="D7" s="791">
        <v>120</v>
      </c>
      <c r="E7" s="791">
        <v>302</v>
      </c>
      <c r="F7" s="791">
        <v>89</v>
      </c>
      <c r="G7" s="791">
        <v>108</v>
      </c>
      <c r="H7" s="788">
        <v>619</v>
      </c>
    </row>
    <row r="8" spans="2:9" ht="19.5">
      <c r="B8" s="883" t="s">
        <v>938</v>
      </c>
      <c r="D8" s="824" t="s">
        <v>86</v>
      </c>
      <c r="E8" s="771">
        <v>-63</v>
      </c>
      <c r="F8" s="824" t="s">
        <v>86</v>
      </c>
      <c r="G8" s="771">
        <v>7</v>
      </c>
      <c r="H8" s="768">
        <v>-56</v>
      </c>
    </row>
    <row r="9" spans="2:9">
      <c r="B9" s="882" t="s">
        <v>749</v>
      </c>
      <c r="D9" s="824" t="s">
        <v>86</v>
      </c>
      <c r="E9" s="771">
        <v>1</v>
      </c>
      <c r="F9" s="771">
        <v>33</v>
      </c>
      <c r="G9" s="771">
        <v>1</v>
      </c>
      <c r="H9" s="768">
        <v>35</v>
      </c>
    </row>
    <row r="10" spans="2:9">
      <c r="B10" s="883" t="s">
        <v>636</v>
      </c>
      <c r="D10" s="771">
        <v>-38</v>
      </c>
      <c r="E10" s="771">
        <v>-49</v>
      </c>
      <c r="F10" s="771">
        <v>-1</v>
      </c>
      <c r="G10" s="771">
        <v>59</v>
      </c>
      <c r="H10" s="768">
        <v>-29</v>
      </c>
      <c r="I10" s="16"/>
    </row>
    <row r="11" spans="2:9">
      <c r="B11" s="883" t="s">
        <v>880</v>
      </c>
      <c r="D11" s="771">
        <v>11</v>
      </c>
      <c r="E11" s="771">
        <v>9</v>
      </c>
      <c r="F11" s="771">
        <v>1</v>
      </c>
      <c r="G11" s="771">
        <v>-13</v>
      </c>
      <c r="H11" s="768">
        <v>8</v>
      </c>
    </row>
    <row r="12" spans="2:9">
      <c r="B12" s="787" t="s">
        <v>813</v>
      </c>
      <c r="D12" s="771">
        <v>-1</v>
      </c>
      <c r="E12" s="771">
        <v>-19</v>
      </c>
      <c r="F12" s="771">
        <v>-8</v>
      </c>
      <c r="G12" s="771">
        <v>-5</v>
      </c>
      <c r="H12" s="768">
        <v>-33</v>
      </c>
    </row>
    <row r="13" spans="2:9" ht="19.5" thickBot="1">
      <c r="B13" s="787" t="s">
        <v>141</v>
      </c>
      <c r="D13" s="771">
        <v>-34</v>
      </c>
      <c r="E13" s="771">
        <v>49</v>
      </c>
      <c r="F13" s="771">
        <v>-32</v>
      </c>
      <c r="G13" s="771">
        <v>12</v>
      </c>
      <c r="H13" s="768">
        <v>-5</v>
      </c>
    </row>
    <row r="14" spans="2:9" ht="19.5" thickBot="1">
      <c r="B14" s="785" t="s">
        <v>814</v>
      </c>
      <c r="C14" s="501"/>
      <c r="D14" s="791">
        <v>58</v>
      </c>
      <c r="E14" s="791">
        <v>230</v>
      </c>
      <c r="F14" s="791">
        <v>82</v>
      </c>
      <c r="G14" s="791">
        <v>169</v>
      </c>
      <c r="H14" s="788">
        <v>539</v>
      </c>
    </row>
    <row r="15" spans="2:9">
      <c r="C15" s="501"/>
    </row>
    <row r="16" spans="2:9">
      <c r="B16" s="507" t="s">
        <v>17</v>
      </c>
      <c r="C16" s="501"/>
    </row>
    <row r="17" spans="2:11">
      <c r="B17" s="979" t="s">
        <v>894</v>
      </c>
      <c r="C17" s="501"/>
    </row>
    <row r="18" spans="2:11">
      <c r="B18" s="792"/>
      <c r="C18" s="501"/>
    </row>
    <row r="19" spans="2:11" ht="24" customHeight="1" thickBot="1">
      <c r="B19" s="782"/>
      <c r="C19" s="504"/>
      <c r="D19" s="1020" t="s">
        <v>476</v>
      </c>
      <c r="E19" s="1020"/>
      <c r="F19" s="1020"/>
      <c r="G19" s="1020"/>
      <c r="H19" s="1020"/>
    </row>
    <row r="20" spans="2:11" ht="39" thickTop="1" thickBot="1">
      <c r="B20" s="783" t="s">
        <v>25</v>
      </c>
      <c r="D20" s="794" t="s">
        <v>767</v>
      </c>
      <c r="E20" s="795" t="s">
        <v>365</v>
      </c>
      <c r="F20" s="795" t="s">
        <v>926</v>
      </c>
      <c r="G20" s="795" t="s">
        <v>927</v>
      </c>
      <c r="H20" s="793" t="s">
        <v>799</v>
      </c>
    </row>
    <row r="21" spans="2:11" ht="19.5" thickBot="1">
      <c r="B21" s="785" t="s">
        <v>812</v>
      </c>
      <c r="D21" s="791">
        <v>166</v>
      </c>
      <c r="E21" s="786">
        <v>637</v>
      </c>
      <c r="F21" s="786">
        <v>88</v>
      </c>
      <c r="G21" s="786">
        <v>171</v>
      </c>
      <c r="H21" s="788">
        <v>1062</v>
      </c>
    </row>
    <row r="22" spans="2:11">
      <c r="B22" s="865" t="s">
        <v>939</v>
      </c>
      <c r="D22" s="824" t="s">
        <v>86</v>
      </c>
      <c r="E22" s="771">
        <v>8</v>
      </c>
      <c r="F22" s="824" t="s">
        <v>86</v>
      </c>
      <c r="G22" s="771">
        <v>4</v>
      </c>
      <c r="H22" s="789">
        <v>12</v>
      </c>
    </row>
    <row r="23" spans="2:11">
      <c r="B23" s="883" t="s">
        <v>636</v>
      </c>
      <c r="D23" s="771">
        <v>-13</v>
      </c>
      <c r="E23" s="771">
        <v>15</v>
      </c>
      <c r="F23" s="771">
        <v>11</v>
      </c>
      <c r="G23" s="771">
        <v>-52</v>
      </c>
      <c r="H23" s="768">
        <v>-39</v>
      </c>
    </row>
    <row r="24" spans="2:11">
      <c r="B24" s="883" t="s">
        <v>880</v>
      </c>
      <c r="D24" s="771">
        <v>-28</v>
      </c>
      <c r="E24" s="771">
        <v>-311</v>
      </c>
      <c r="F24" s="771">
        <v>1</v>
      </c>
      <c r="G24" s="771">
        <v>-14</v>
      </c>
      <c r="H24" s="768">
        <v>-352</v>
      </c>
    </row>
    <row r="25" spans="2:11">
      <c r="B25" s="865" t="s">
        <v>813</v>
      </c>
      <c r="D25" s="771">
        <v>-5</v>
      </c>
      <c r="E25" s="771">
        <v>-43</v>
      </c>
      <c r="F25" s="771">
        <v>-11</v>
      </c>
      <c r="G25" s="771">
        <v>-1</v>
      </c>
      <c r="H25" s="768">
        <v>-60</v>
      </c>
    </row>
    <row r="26" spans="2:11" ht="19.5" thickBot="1">
      <c r="B26" s="787" t="s">
        <v>141</v>
      </c>
      <c r="D26" s="824" t="s">
        <v>86</v>
      </c>
      <c r="E26" s="771">
        <v>-4</v>
      </c>
      <c r="F26" s="824" t="s">
        <v>86</v>
      </c>
      <c r="G26" s="824" t="s">
        <v>86</v>
      </c>
      <c r="H26" s="768">
        <v>-4</v>
      </c>
    </row>
    <row r="27" spans="2:11" ht="19.5" thickBot="1">
      <c r="B27" s="785" t="s">
        <v>814</v>
      </c>
      <c r="C27" s="501"/>
      <c r="D27" s="791">
        <v>120</v>
      </c>
      <c r="E27" s="791">
        <v>302</v>
      </c>
      <c r="F27" s="791">
        <v>89</v>
      </c>
      <c r="G27" s="791">
        <v>108</v>
      </c>
      <c r="H27" s="788">
        <v>619</v>
      </c>
    </row>
    <row r="28" spans="2:11">
      <c r="C28" s="501"/>
    </row>
    <row r="29" spans="2:11">
      <c r="B29" s="507"/>
      <c r="C29" s="502"/>
    </row>
    <row r="30" spans="2:11">
      <c r="B30" s="606" t="s">
        <v>815</v>
      </c>
      <c r="D30" s="16"/>
    </row>
    <row r="32" spans="2:11" ht="38.25" thickBot="1">
      <c r="B32" s="796" t="s">
        <v>816</v>
      </c>
      <c r="D32" s="800" t="s">
        <v>817</v>
      </c>
      <c r="E32" s="800" t="s">
        <v>818</v>
      </c>
      <c r="F32" s="800" t="s">
        <v>819</v>
      </c>
      <c r="G32" s="800" t="s">
        <v>820</v>
      </c>
      <c r="H32" s="800" t="s">
        <v>821</v>
      </c>
      <c r="I32" s="800" t="s">
        <v>822</v>
      </c>
      <c r="J32" s="800" t="s">
        <v>823</v>
      </c>
      <c r="K32" s="797" t="s">
        <v>99</v>
      </c>
    </row>
    <row r="33" spans="2:11">
      <c r="B33" s="799" t="s">
        <v>365</v>
      </c>
      <c r="D33" s="895">
        <v>127</v>
      </c>
      <c r="E33" s="895">
        <v>125</v>
      </c>
      <c r="F33" s="895">
        <v>120</v>
      </c>
      <c r="G33" s="895">
        <v>115</v>
      </c>
      <c r="H33" s="895">
        <v>112</v>
      </c>
      <c r="I33" s="895">
        <v>494</v>
      </c>
      <c r="J33" s="895">
        <v>1044</v>
      </c>
      <c r="K33" s="896">
        <v>2137</v>
      </c>
    </row>
    <row r="34" spans="2:11">
      <c r="B34" s="799" t="s">
        <v>926</v>
      </c>
      <c r="D34" s="895">
        <v>26</v>
      </c>
      <c r="E34" s="895">
        <v>21</v>
      </c>
      <c r="F34" s="895">
        <v>18</v>
      </c>
      <c r="G34" s="895">
        <v>16</v>
      </c>
      <c r="H34" s="895">
        <v>14</v>
      </c>
      <c r="I34" s="895">
        <v>49</v>
      </c>
      <c r="J34" s="895">
        <v>57</v>
      </c>
      <c r="K34" s="896">
        <v>201</v>
      </c>
    </row>
    <row r="35" spans="2:11">
      <c r="B35" s="799" t="s">
        <v>825</v>
      </c>
      <c r="D35" s="895">
        <v>52</v>
      </c>
      <c r="E35" s="895">
        <v>43</v>
      </c>
      <c r="F35" s="895">
        <v>38</v>
      </c>
      <c r="G35" s="895">
        <v>33</v>
      </c>
      <c r="H35" s="895">
        <v>28</v>
      </c>
      <c r="I35" s="895">
        <v>94</v>
      </c>
      <c r="J35" s="895">
        <v>162</v>
      </c>
      <c r="K35" s="896">
        <v>450</v>
      </c>
    </row>
    <row r="36" spans="2:11" ht="19.5" thickBot="1">
      <c r="B36" s="799" t="s">
        <v>927</v>
      </c>
      <c r="D36" s="895">
        <v>17</v>
      </c>
      <c r="E36" s="895">
        <v>10</v>
      </c>
      <c r="F36" s="895">
        <v>9</v>
      </c>
      <c r="G36" s="895">
        <v>7</v>
      </c>
      <c r="H36" s="895">
        <v>5</v>
      </c>
      <c r="I36" s="895">
        <v>13</v>
      </c>
      <c r="J36" s="895">
        <v>4</v>
      </c>
      <c r="K36" s="896">
        <v>65</v>
      </c>
    </row>
    <row r="37" spans="2:11" ht="19.5" thickBot="1">
      <c r="B37" s="798" t="s">
        <v>824</v>
      </c>
      <c r="D37" s="897">
        <v>222</v>
      </c>
      <c r="E37" s="897">
        <v>199</v>
      </c>
      <c r="F37" s="897">
        <v>185</v>
      </c>
      <c r="G37" s="897">
        <v>171</v>
      </c>
      <c r="H37" s="897">
        <v>159</v>
      </c>
      <c r="I37" s="897">
        <v>650</v>
      </c>
      <c r="J37" s="897">
        <v>1267</v>
      </c>
      <c r="K37" s="898">
        <v>2853</v>
      </c>
    </row>
  </sheetData>
  <mergeCells count="2">
    <mergeCell ref="D5:H5"/>
    <mergeCell ref="D19:H1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B2:E49"/>
  <sheetViews>
    <sheetView showGridLines="0" workbookViewId="0"/>
  </sheetViews>
  <sheetFormatPr defaultColWidth="9.140625" defaultRowHeight="18.75"/>
  <cols>
    <col min="1" max="1" width="4.7109375" style="544" customWidth="1"/>
    <col min="2" max="2" width="53.42578125" style="544" bestFit="1" customWidth="1"/>
    <col min="3" max="4" width="24.28515625" style="573" customWidth="1"/>
    <col min="5" max="16384" width="9.140625" style="544"/>
  </cols>
  <sheetData>
    <row r="2" spans="2:5">
      <c r="B2" s="546" t="s">
        <v>657</v>
      </c>
      <c r="C2" s="572"/>
      <c r="E2" s="806"/>
    </row>
    <row r="4" spans="2:5" ht="56.25" customHeight="1" thickBot="1">
      <c r="B4" s="547" t="s">
        <v>25</v>
      </c>
      <c r="C4" s="575" t="s">
        <v>940</v>
      </c>
      <c r="D4" s="576" t="s">
        <v>800</v>
      </c>
    </row>
    <row r="5" spans="2:5">
      <c r="B5" s="567" t="s">
        <v>663</v>
      </c>
      <c r="C5" s="899">
        <v>5142</v>
      </c>
      <c r="D5" s="899">
        <v>4861</v>
      </c>
    </row>
    <row r="6" spans="2:5">
      <c r="B6" s="568" t="s">
        <v>664</v>
      </c>
      <c r="C6" s="900">
        <v>-5248</v>
      </c>
      <c r="D6" s="900">
        <v>-4354</v>
      </c>
    </row>
    <row r="7" spans="2:5">
      <c r="B7" s="568" t="s">
        <v>665</v>
      </c>
      <c r="C7" s="900">
        <v>-106</v>
      </c>
      <c r="D7" s="900">
        <v>507</v>
      </c>
    </row>
    <row r="8" spans="2:5">
      <c r="B8" s="568" t="s">
        <v>666</v>
      </c>
      <c r="C8" s="900">
        <v>-162</v>
      </c>
      <c r="D8" s="900">
        <v>-180</v>
      </c>
    </row>
    <row r="9" spans="2:5">
      <c r="B9" s="569" t="s">
        <v>667</v>
      </c>
      <c r="C9" s="901">
        <v>-268</v>
      </c>
      <c r="D9" s="901">
        <v>327</v>
      </c>
    </row>
    <row r="10" spans="2:5">
      <c r="C10" s="902"/>
      <c r="D10" s="902"/>
    </row>
    <row r="11" spans="2:5">
      <c r="B11" s="568" t="s">
        <v>668</v>
      </c>
      <c r="C11" s="900">
        <v>858</v>
      </c>
      <c r="D11" s="900">
        <v>967</v>
      </c>
    </row>
    <row r="12" spans="2:5">
      <c r="B12" s="568" t="s">
        <v>669</v>
      </c>
      <c r="C12" s="900">
        <v>-38012</v>
      </c>
      <c r="D12" s="900">
        <v>20840</v>
      </c>
    </row>
    <row r="13" spans="2:5">
      <c r="B13" s="568" t="s">
        <v>670</v>
      </c>
      <c r="C13" s="900">
        <v>102</v>
      </c>
      <c r="D13" s="900">
        <v>86</v>
      </c>
    </row>
    <row r="14" spans="2:5">
      <c r="B14" s="568" t="s">
        <v>671</v>
      </c>
      <c r="C14" s="900" t="s">
        <v>86</v>
      </c>
      <c r="D14" s="900">
        <v>66</v>
      </c>
    </row>
    <row r="15" spans="2:5">
      <c r="B15" s="569" t="s">
        <v>672</v>
      </c>
      <c r="C15" s="901">
        <v>-37320</v>
      </c>
      <c r="D15" s="901">
        <v>22286</v>
      </c>
    </row>
    <row r="16" spans="2:5">
      <c r="C16" s="902"/>
      <c r="D16" s="902"/>
    </row>
    <row r="17" spans="2:4">
      <c r="B17" s="568" t="s">
        <v>673</v>
      </c>
      <c r="C17" s="900">
        <v>22879</v>
      </c>
      <c r="D17" s="900">
        <v>-6982</v>
      </c>
    </row>
    <row r="18" spans="2:4">
      <c r="B18" s="568" t="s">
        <v>882</v>
      </c>
      <c r="C18" s="900">
        <v>-1053</v>
      </c>
      <c r="D18" s="900">
        <v>179</v>
      </c>
    </row>
    <row r="19" spans="2:4">
      <c r="B19" s="569" t="s">
        <v>674</v>
      </c>
      <c r="C19" s="901">
        <v>21826</v>
      </c>
      <c r="D19" s="901">
        <v>-6803</v>
      </c>
    </row>
    <row r="20" spans="2:4">
      <c r="C20" s="902"/>
      <c r="D20" s="902"/>
    </row>
    <row r="21" spans="2:4">
      <c r="B21" s="568" t="s">
        <v>675</v>
      </c>
      <c r="C21" s="900">
        <v>14487</v>
      </c>
      <c r="D21" s="900">
        <v>-13894</v>
      </c>
    </row>
    <row r="22" spans="2:4">
      <c r="B22" s="568" t="s">
        <v>908</v>
      </c>
      <c r="C22" s="900">
        <v>-1448</v>
      </c>
      <c r="D22" s="900">
        <v>873</v>
      </c>
    </row>
    <row r="23" spans="2:4">
      <c r="B23" s="568" t="s">
        <v>676</v>
      </c>
      <c r="C23" s="900">
        <v>-349</v>
      </c>
      <c r="D23" s="900">
        <v>-318</v>
      </c>
    </row>
    <row r="24" spans="2:4">
      <c r="B24" s="568" t="s">
        <v>677</v>
      </c>
      <c r="C24" s="900">
        <v>-6</v>
      </c>
      <c r="D24" s="900">
        <v>-6</v>
      </c>
    </row>
    <row r="25" spans="2:4">
      <c r="B25" s="568" t="s">
        <v>678</v>
      </c>
      <c r="C25" s="900">
        <v>-1421</v>
      </c>
      <c r="D25" s="900">
        <v>-1674</v>
      </c>
    </row>
    <row r="26" spans="2:4">
      <c r="B26" s="568" t="s">
        <v>679</v>
      </c>
      <c r="C26" s="900">
        <v>372</v>
      </c>
      <c r="D26" s="900">
        <v>-186</v>
      </c>
    </row>
    <row r="27" spans="2:4">
      <c r="B27" s="569" t="s">
        <v>883</v>
      </c>
      <c r="C27" s="901">
        <v>-3859</v>
      </c>
      <c r="D27" s="901">
        <v>278</v>
      </c>
    </row>
    <row r="28" spans="2:4">
      <c r="C28" s="902"/>
      <c r="D28" s="902"/>
    </row>
    <row r="29" spans="2:4">
      <c r="B29" s="568" t="s">
        <v>629</v>
      </c>
      <c r="C29" s="900">
        <v>-230</v>
      </c>
      <c r="D29" s="900">
        <v>-258</v>
      </c>
    </row>
    <row r="30" spans="2:4">
      <c r="B30" s="569" t="s">
        <v>884</v>
      </c>
      <c r="C30" s="901">
        <v>-4089</v>
      </c>
      <c r="D30" s="901">
        <v>20</v>
      </c>
    </row>
    <row r="31" spans="2:4">
      <c r="C31" s="902"/>
      <c r="D31" s="902"/>
    </row>
    <row r="32" spans="2:4">
      <c r="B32" s="568" t="s">
        <v>680</v>
      </c>
      <c r="C32" s="900">
        <v>577</v>
      </c>
      <c r="D32" s="900">
        <v>-184</v>
      </c>
    </row>
    <row r="33" spans="2:4">
      <c r="B33" s="569" t="s">
        <v>681</v>
      </c>
      <c r="C33" s="901">
        <v>-3512</v>
      </c>
      <c r="D33" s="901">
        <v>-164</v>
      </c>
    </row>
    <row r="34" spans="2:4">
      <c r="C34" s="902"/>
      <c r="D34" s="902"/>
    </row>
    <row r="35" spans="2:4">
      <c r="B35" s="568" t="s">
        <v>873</v>
      </c>
      <c r="C35" s="900">
        <v>1432</v>
      </c>
      <c r="D35" s="900">
        <v>-108</v>
      </c>
    </row>
    <row r="36" spans="2:4">
      <c r="B36" s="568" t="s">
        <v>682</v>
      </c>
      <c r="C36" s="900">
        <v>-577</v>
      </c>
      <c r="D36" s="900">
        <v>184</v>
      </c>
    </row>
    <row r="37" spans="2:4">
      <c r="B37" s="568" t="s">
        <v>683</v>
      </c>
      <c r="C37" s="900">
        <v>855</v>
      </c>
      <c r="D37" s="900">
        <v>76</v>
      </c>
    </row>
    <row r="38" spans="2:4">
      <c r="B38" s="569" t="s">
        <v>684</v>
      </c>
      <c r="C38" s="901">
        <v>-2657</v>
      </c>
      <c r="D38" s="901">
        <v>-88</v>
      </c>
    </row>
    <row r="39" spans="2:4">
      <c r="C39" s="902"/>
      <c r="D39" s="902"/>
    </row>
    <row r="40" spans="2:4">
      <c r="B40" s="566" t="s">
        <v>685</v>
      </c>
      <c r="C40" s="902"/>
      <c r="D40" s="902"/>
    </row>
    <row r="41" spans="2:4">
      <c r="B41" s="568" t="s">
        <v>686</v>
      </c>
      <c r="C41" s="900">
        <v>-2724</v>
      </c>
      <c r="D41" s="900">
        <v>-116</v>
      </c>
    </row>
    <row r="42" spans="2:4">
      <c r="B42" s="568" t="s">
        <v>687</v>
      </c>
      <c r="C42" s="900">
        <v>67</v>
      </c>
      <c r="D42" s="900">
        <v>28</v>
      </c>
    </row>
    <row r="43" spans="2:4">
      <c r="C43" s="903">
        <v>-2657</v>
      </c>
      <c r="D43" s="903">
        <v>-88</v>
      </c>
    </row>
    <row r="44" spans="2:4">
      <c r="B44" s="569" t="s">
        <v>688</v>
      </c>
      <c r="C44" s="904"/>
      <c r="D44" s="904"/>
    </row>
    <row r="45" spans="2:4">
      <c r="B45" s="568" t="s">
        <v>689</v>
      </c>
      <c r="C45" s="905" t="s">
        <v>866</v>
      </c>
      <c r="D45" s="905" t="s">
        <v>909</v>
      </c>
    </row>
    <row r="46" spans="2:4">
      <c r="B46" s="568" t="s">
        <v>690</v>
      </c>
      <c r="C46" s="905" t="s">
        <v>866</v>
      </c>
      <c r="D46" s="905" t="s">
        <v>909</v>
      </c>
    </row>
    <row r="48" spans="2:4">
      <c r="B48" s="529" t="s">
        <v>17</v>
      </c>
    </row>
    <row r="49" spans="2:4">
      <c r="B49" s="1014" t="s">
        <v>1013</v>
      </c>
      <c r="C49" s="1014"/>
      <c r="D49" s="1014"/>
    </row>
  </sheetData>
  <mergeCells count="1">
    <mergeCell ref="B49:D49"/>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B2:E88"/>
  <sheetViews>
    <sheetView showGridLines="0" workbookViewId="0"/>
  </sheetViews>
  <sheetFormatPr defaultColWidth="9.140625" defaultRowHeight="18.75"/>
  <cols>
    <col min="1" max="1" width="4.7109375" style="544" customWidth="1"/>
    <col min="2" max="2" width="55.7109375" style="544" bestFit="1" customWidth="1"/>
    <col min="3" max="4" width="23.7109375" style="573" customWidth="1"/>
    <col min="5" max="16384" width="9.140625" style="544"/>
  </cols>
  <sheetData>
    <row r="2" spans="2:5">
      <c r="B2" s="546" t="s">
        <v>662</v>
      </c>
      <c r="C2" s="572"/>
      <c r="E2" s="97"/>
    </row>
    <row r="4" spans="2:5" ht="37.5" thickBot="1">
      <c r="B4" s="547" t="s">
        <v>25</v>
      </c>
      <c r="C4" s="579" t="s">
        <v>748</v>
      </c>
      <c r="D4" s="580" t="s">
        <v>805</v>
      </c>
    </row>
    <row r="5" spans="2:5" ht="19.5" thickBot="1">
      <c r="B5" s="577" t="s">
        <v>691</v>
      </c>
      <c r="C5" s="578"/>
      <c r="D5" s="578"/>
    </row>
    <row r="6" spans="2:5">
      <c r="C6" s="574"/>
      <c r="D6" s="574"/>
    </row>
    <row r="7" spans="2:5">
      <c r="B7" s="568" t="s">
        <v>692</v>
      </c>
      <c r="C7" s="900">
        <v>14</v>
      </c>
      <c r="D7" s="900">
        <v>26</v>
      </c>
    </row>
    <row r="8" spans="2:5">
      <c r="B8" s="568" t="s">
        <v>693</v>
      </c>
      <c r="C8" s="900">
        <v>205</v>
      </c>
      <c r="D8" s="900">
        <v>204</v>
      </c>
    </row>
    <row r="9" spans="2:5">
      <c r="C9" s="902"/>
      <c r="D9" s="902"/>
    </row>
    <row r="10" spans="2:5">
      <c r="B10" s="568" t="s">
        <v>694</v>
      </c>
      <c r="C10" s="900"/>
      <c r="D10" s="900"/>
    </row>
    <row r="11" spans="2:5">
      <c r="B11" s="570" t="s">
        <v>695</v>
      </c>
      <c r="C11" s="900">
        <v>10</v>
      </c>
      <c r="D11" s="900">
        <v>10</v>
      </c>
    </row>
    <row r="12" spans="2:5">
      <c r="B12" s="570" t="s">
        <v>696</v>
      </c>
      <c r="C12" s="900">
        <v>2177</v>
      </c>
      <c r="D12" s="900">
        <v>1912</v>
      </c>
    </row>
    <row r="13" spans="2:5">
      <c r="B13" s="570" t="s">
        <v>697</v>
      </c>
      <c r="C13" s="900">
        <v>112</v>
      </c>
      <c r="D13" s="900">
        <v>106</v>
      </c>
    </row>
    <row r="14" spans="2:5">
      <c r="B14" s="571"/>
      <c r="C14" s="906">
        <v>2299</v>
      </c>
      <c r="D14" s="906">
        <v>2028</v>
      </c>
    </row>
    <row r="15" spans="2:5">
      <c r="C15" s="902"/>
      <c r="D15" s="902"/>
    </row>
    <row r="16" spans="2:5">
      <c r="B16" s="568" t="s">
        <v>698</v>
      </c>
      <c r="C16" s="900">
        <v>125</v>
      </c>
      <c r="D16" s="900">
        <v>106</v>
      </c>
    </row>
    <row r="17" spans="2:4">
      <c r="C17" s="902"/>
      <c r="D17" s="902"/>
    </row>
    <row r="18" spans="2:4">
      <c r="B18" s="568" t="s">
        <v>699</v>
      </c>
      <c r="C18" s="900">
        <v>3727</v>
      </c>
      <c r="D18" s="900">
        <v>3698</v>
      </c>
    </row>
    <row r="19" spans="2:4">
      <c r="C19" s="902"/>
      <c r="D19" s="902"/>
    </row>
    <row r="20" spans="2:4">
      <c r="B20" s="568" t="s">
        <v>700</v>
      </c>
      <c r="C20" s="900"/>
      <c r="D20" s="900"/>
    </row>
    <row r="21" spans="2:4">
      <c r="B21" s="570" t="s">
        <v>701</v>
      </c>
      <c r="C21" s="900">
        <v>268</v>
      </c>
      <c r="D21" s="900">
        <v>248</v>
      </c>
    </row>
    <row r="22" spans="2:4">
      <c r="B22" s="570" t="s">
        <v>702</v>
      </c>
      <c r="C22" s="900">
        <v>4068</v>
      </c>
      <c r="D22" s="900">
        <v>2766</v>
      </c>
    </row>
    <row r="23" spans="2:4">
      <c r="B23" s="570" t="s">
        <v>703</v>
      </c>
      <c r="C23" s="900">
        <v>76737</v>
      </c>
      <c r="D23" s="900">
        <v>87628</v>
      </c>
    </row>
    <row r="24" spans="2:4">
      <c r="B24" s="570" t="s">
        <v>704</v>
      </c>
      <c r="C24" s="900">
        <v>329</v>
      </c>
      <c r="D24" s="900">
        <v>349</v>
      </c>
    </row>
    <row r="25" spans="2:4">
      <c r="B25" s="570" t="s">
        <v>705</v>
      </c>
      <c r="C25" s="900">
        <v>83116</v>
      </c>
      <c r="D25" s="900">
        <v>93374</v>
      </c>
    </row>
    <row r="26" spans="2:4">
      <c r="B26" s="570" t="s">
        <v>706</v>
      </c>
      <c r="C26" s="900">
        <v>75389</v>
      </c>
      <c r="D26" s="900">
        <v>78909</v>
      </c>
    </row>
    <row r="27" spans="2:4">
      <c r="B27" s="570" t="s">
        <v>707</v>
      </c>
      <c r="C27" s="900">
        <v>9065</v>
      </c>
      <c r="D27" s="900">
        <v>9672</v>
      </c>
    </row>
    <row r="28" spans="2:4">
      <c r="C28" s="903">
        <v>248972</v>
      </c>
      <c r="D28" s="903">
        <v>272946</v>
      </c>
    </row>
    <row r="29" spans="2:4">
      <c r="B29" s="568" t="s">
        <v>708</v>
      </c>
      <c r="C29" s="900"/>
      <c r="D29" s="900"/>
    </row>
    <row r="30" spans="2:4">
      <c r="B30" s="568" t="s">
        <v>709</v>
      </c>
      <c r="C30" s="900">
        <v>48</v>
      </c>
      <c r="D30" s="900" t="s">
        <v>86</v>
      </c>
    </row>
    <row r="31" spans="2:4">
      <c r="B31" s="568" t="s">
        <v>710</v>
      </c>
      <c r="C31" s="900">
        <v>4071</v>
      </c>
      <c r="D31" s="900">
        <v>4876</v>
      </c>
    </row>
    <row r="32" spans="2:4">
      <c r="C32" s="903">
        <v>4119</v>
      </c>
      <c r="D32" s="903">
        <v>4876</v>
      </c>
    </row>
    <row r="33" spans="2:4">
      <c r="C33" s="902"/>
      <c r="D33" s="902"/>
    </row>
    <row r="34" spans="2:4">
      <c r="B34" s="568" t="s">
        <v>711</v>
      </c>
      <c r="C34" s="900">
        <v>158</v>
      </c>
      <c r="D34" s="900">
        <v>143</v>
      </c>
    </row>
    <row r="35" spans="2:4">
      <c r="B35" s="568" t="s">
        <v>712</v>
      </c>
      <c r="C35" s="900">
        <v>519</v>
      </c>
      <c r="D35" s="900">
        <v>502</v>
      </c>
    </row>
    <row r="36" spans="2:4">
      <c r="B36" s="568" t="s">
        <v>713</v>
      </c>
      <c r="C36" s="900">
        <v>403</v>
      </c>
      <c r="D36" s="900">
        <v>439</v>
      </c>
    </row>
    <row r="37" spans="2:4">
      <c r="B37" s="568" t="s">
        <v>714</v>
      </c>
      <c r="C37" s="900">
        <v>4455</v>
      </c>
      <c r="D37" s="900">
        <v>2578</v>
      </c>
    </row>
    <row r="38" spans="2:4">
      <c r="B38" s="568" t="s">
        <v>715</v>
      </c>
      <c r="C38" s="900">
        <v>8839</v>
      </c>
      <c r="D38" s="900">
        <v>7168</v>
      </c>
    </row>
    <row r="39" spans="2:4">
      <c r="B39" s="568" t="s">
        <v>716</v>
      </c>
      <c r="C39" s="900">
        <v>7205</v>
      </c>
      <c r="D39" s="900">
        <v>4594</v>
      </c>
    </row>
    <row r="40" spans="2:4" ht="19.5" thickBot="1">
      <c r="C40" s="902"/>
      <c r="D40" s="902"/>
    </row>
    <row r="41" spans="2:4" ht="19.5" thickBot="1">
      <c r="B41" s="577" t="s">
        <v>717</v>
      </c>
      <c r="C41" s="907">
        <v>281040</v>
      </c>
      <c r="D41" s="907">
        <v>299308</v>
      </c>
    </row>
    <row r="42" spans="2:4">
      <c r="C42" s="908"/>
      <c r="D42" s="908"/>
    </row>
    <row r="43" spans="2:4" ht="19.5" thickBot="1">
      <c r="C43" s="908"/>
      <c r="D43" s="908"/>
    </row>
    <row r="44" spans="2:4" ht="19.5" thickBot="1">
      <c r="B44" s="577" t="s">
        <v>718</v>
      </c>
      <c r="C44" s="909"/>
      <c r="D44" s="909"/>
    </row>
    <row r="45" spans="2:4">
      <c r="C45" s="908"/>
      <c r="D45" s="908"/>
    </row>
    <row r="46" spans="2:4">
      <c r="B46" s="569" t="s">
        <v>719</v>
      </c>
      <c r="C46" s="904"/>
      <c r="D46" s="904"/>
    </row>
    <row r="47" spans="2:4">
      <c r="B47" s="568" t="s">
        <v>720</v>
      </c>
      <c r="C47" s="900">
        <v>100</v>
      </c>
      <c r="D47" s="900">
        <v>100</v>
      </c>
    </row>
    <row r="48" spans="2:4">
      <c r="B48" s="568" t="s">
        <v>721</v>
      </c>
      <c r="C48" s="900">
        <v>10</v>
      </c>
      <c r="D48" s="900">
        <v>16</v>
      </c>
    </row>
    <row r="49" spans="2:4">
      <c r="B49" s="568" t="s">
        <v>722</v>
      </c>
      <c r="C49" s="900">
        <v>-13</v>
      </c>
      <c r="D49" s="900">
        <v>-15</v>
      </c>
    </row>
    <row r="50" spans="2:4">
      <c r="B50" s="568" t="s">
        <v>723</v>
      </c>
      <c r="C50" s="900">
        <v>87</v>
      </c>
      <c r="D50" s="900">
        <v>91</v>
      </c>
    </row>
    <row r="51" spans="2:4">
      <c r="B51" s="568" t="s">
        <v>724</v>
      </c>
      <c r="C51" s="900">
        <v>1819</v>
      </c>
      <c r="D51" s="900">
        <v>1819</v>
      </c>
    </row>
    <row r="52" spans="2:4">
      <c r="B52" s="568" t="s">
        <v>725</v>
      </c>
      <c r="C52" s="900">
        <v>46</v>
      </c>
      <c r="D52" s="900">
        <v>16</v>
      </c>
    </row>
    <row r="53" spans="2:4">
      <c r="B53" s="568" t="s">
        <v>726</v>
      </c>
      <c r="C53" s="900">
        <v>1162</v>
      </c>
      <c r="D53" s="900">
        <v>469</v>
      </c>
    </row>
    <row r="54" spans="2:4">
      <c r="B54" s="569" t="s">
        <v>727</v>
      </c>
      <c r="C54" s="901">
        <v>3211</v>
      </c>
      <c r="D54" s="901">
        <v>2496</v>
      </c>
    </row>
    <row r="55" spans="2:4">
      <c r="C55" s="902"/>
      <c r="D55" s="902"/>
    </row>
    <row r="56" spans="2:4">
      <c r="B56" s="568" t="s">
        <v>728</v>
      </c>
      <c r="C56" s="900">
        <v>494</v>
      </c>
      <c r="D56" s="900">
        <v>494</v>
      </c>
    </row>
    <row r="57" spans="2:4">
      <c r="B57" s="568" t="s">
        <v>687</v>
      </c>
      <c r="C57" s="900">
        <v>532</v>
      </c>
      <c r="D57" s="900">
        <v>549</v>
      </c>
    </row>
    <row r="58" spans="2:4">
      <c r="B58" s="569" t="s">
        <v>729</v>
      </c>
      <c r="C58" s="901">
        <v>4237</v>
      </c>
      <c r="D58" s="901">
        <v>3539</v>
      </c>
    </row>
    <row r="59" spans="2:4">
      <c r="C59" s="902"/>
      <c r="D59" s="902"/>
    </row>
    <row r="60" spans="2:4">
      <c r="B60" s="569" t="s">
        <v>730</v>
      </c>
      <c r="C60" s="900"/>
      <c r="D60" s="900"/>
    </row>
    <row r="61" spans="2:4">
      <c r="B61" s="568" t="s">
        <v>731</v>
      </c>
      <c r="C61" s="900">
        <v>2520</v>
      </c>
      <c r="D61" s="900">
        <v>2557</v>
      </c>
    </row>
    <row r="62" spans="2:4">
      <c r="C62" s="902"/>
      <c r="D62" s="902"/>
    </row>
    <row r="63" spans="2:4">
      <c r="B63" s="568" t="s">
        <v>732</v>
      </c>
      <c r="C63" s="900"/>
      <c r="D63" s="900"/>
    </row>
    <row r="64" spans="2:4">
      <c r="B64" s="570" t="s">
        <v>733</v>
      </c>
      <c r="C64" s="900">
        <v>107608</v>
      </c>
      <c r="D64" s="900">
        <v>115741</v>
      </c>
    </row>
    <row r="65" spans="2:4">
      <c r="B65" s="570" t="s">
        <v>734</v>
      </c>
      <c r="C65" s="900">
        <v>7</v>
      </c>
      <c r="D65" s="900">
        <v>147</v>
      </c>
    </row>
    <row r="66" spans="2:4">
      <c r="C66" s="903">
        <v>107615</v>
      </c>
      <c r="D66" s="903">
        <v>115888</v>
      </c>
    </row>
    <row r="67" spans="2:4">
      <c r="B67" s="568" t="s">
        <v>735</v>
      </c>
      <c r="C67" s="900"/>
      <c r="D67" s="900"/>
    </row>
    <row r="68" spans="2:4">
      <c r="B68" s="570" t="s">
        <v>736</v>
      </c>
      <c r="C68" s="900">
        <v>141169</v>
      </c>
      <c r="D68" s="900">
        <v>158004</v>
      </c>
    </row>
    <row r="69" spans="2:4">
      <c r="B69" s="570" t="s">
        <v>737</v>
      </c>
      <c r="C69" s="900">
        <v>3980</v>
      </c>
      <c r="D69" s="900">
        <v>3892</v>
      </c>
    </row>
    <row r="70" spans="2:4">
      <c r="B70" s="570" t="s">
        <v>702</v>
      </c>
      <c r="C70" s="900">
        <v>5875</v>
      </c>
      <c r="D70" s="900">
        <v>3342</v>
      </c>
    </row>
    <row r="71" spans="2:4">
      <c r="B71" s="570" t="s">
        <v>738</v>
      </c>
      <c r="C71" s="900">
        <v>3042</v>
      </c>
      <c r="D71" s="900">
        <v>2921</v>
      </c>
    </row>
    <row r="72" spans="2:4">
      <c r="B72" s="570" t="s">
        <v>739</v>
      </c>
      <c r="C72" s="900">
        <v>1706</v>
      </c>
      <c r="D72" s="900">
        <v>1005</v>
      </c>
    </row>
    <row r="73" spans="2:4">
      <c r="C73" s="903">
        <v>155772</v>
      </c>
      <c r="D73" s="903">
        <v>169164</v>
      </c>
    </row>
    <row r="74" spans="2:4">
      <c r="C74" s="902"/>
      <c r="D74" s="902"/>
    </row>
    <row r="75" spans="2:4">
      <c r="B75" s="568" t="s">
        <v>740</v>
      </c>
      <c r="C75" s="900">
        <v>184</v>
      </c>
      <c r="D75" s="900">
        <v>155</v>
      </c>
    </row>
    <row r="76" spans="2:4">
      <c r="B76" s="568" t="s">
        <v>741</v>
      </c>
      <c r="C76" s="900">
        <v>309</v>
      </c>
      <c r="D76" s="900">
        <v>257</v>
      </c>
    </row>
    <row r="77" spans="2:4">
      <c r="B77" s="568" t="s">
        <v>867</v>
      </c>
      <c r="C77" s="900">
        <v>34</v>
      </c>
      <c r="D77" s="900">
        <v>41</v>
      </c>
    </row>
    <row r="78" spans="2:4">
      <c r="B78" s="568" t="s">
        <v>742</v>
      </c>
      <c r="C78" s="900">
        <v>92</v>
      </c>
      <c r="D78" s="900">
        <v>74</v>
      </c>
    </row>
    <row r="79" spans="2:4">
      <c r="B79" s="568" t="s">
        <v>743</v>
      </c>
      <c r="C79" s="900">
        <v>544</v>
      </c>
      <c r="D79" s="900">
        <v>579</v>
      </c>
    </row>
    <row r="80" spans="2:4">
      <c r="B80" s="568" t="s">
        <v>744</v>
      </c>
      <c r="C80" s="900">
        <v>1373</v>
      </c>
      <c r="D80" s="900">
        <v>2272</v>
      </c>
    </row>
    <row r="81" spans="2:4">
      <c r="B81" s="568" t="s">
        <v>745</v>
      </c>
      <c r="C81" s="900">
        <v>8360</v>
      </c>
      <c r="D81" s="900">
        <v>4782</v>
      </c>
    </row>
    <row r="82" spans="2:4">
      <c r="C82" s="902"/>
      <c r="D82" s="902"/>
    </row>
    <row r="83" spans="2:4">
      <c r="B83" s="569" t="s">
        <v>746</v>
      </c>
      <c r="C83" s="901">
        <v>276803</v>
      </c>
      <c r="D83" s="901">
        <v>295769</v>
      </c>
    </row>
    <row r="84" spans="2:4" ht="19.5" thickBot="1">
      <c r="C84" s="902"/>
      <c r="D84" s="902"/>
    </row>
    <row r="85" spans="2:4" ht="19.5" thickBot="1">
      <c r="B85" s="577" t="s">
        <v>747</v>
      </c>
      <c r="C85" s="907">
        <v>281040</v>
      </c>
      <c r="D85" s="907">
        <v>299308</v>
      </c>
    </row>
    <row r="87" spans="2:4">
      <c r="B87" s="529" t="s">
        <v>17</v>
      </c>
    </row>
    <row r="88" spans="2:4">
      <c r="B88" s="1014" t="s">
        <v>1013</v>
      </c>
      <c r="C88" s="1014"/>
      <c r="D88" s="1014"/>
    </row>
  </sheetData>
  <mergeCells count="1">
    <mergeCell ref="B88:D88"/>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O16"/>
  <sheetViews>
    <sheetView showGridLines="0" workbookViewId="0"/>
  </sheetViews>
  <sheetFormatPr defaultColWidth="9.140625" defaultRowHeight="16.5"/>
  <cols>
    <col min="1" max="1" width="58.5703125" style="21" customWidth="1"/>
    <col min="2" max="14" width="13.7109375" style="21" customWidth="1"/>
    <col min="15" max="15" width="14" style="21" customWidth="1"/>
    <col min="16" max="16384" width="9.140625" style="21"/>
  </cols>
  <sheetData>
    <row r="1" spans="1:15" ht="18.75">
      <c r="A1" s="550" t="s">
        <v>52</v>
      </c>
      <c r="B1" s="582"/>
      <c r="C1" s="582"/>
      <c r="D1" s="582"/>
      <c r="E1" s="582"/>
      <c r="F1" s="582"/>
      <c r="G1" s="582"/>
      <c r="H1" s="582"/>
      <c r="I1" s="582"/>
      <c r="J1" s="582"/>
      <c r="K1" s="582"/>
      <c r="L1" s="582"/>
      <c r="M1" s="582"/>
      <c r="N1" s="582"/>
      <c r="O1" s="582"/>
    </row>
    <row r="2" spans="1:15" ht="17.25" thickBot="1">
      <c r="A2" s="582"/>
      <c r="B2" s="582"/>
      <c r="C2" s="582"/>
      <c r="D2" s="582"/>
      <c r="E2" s="582"/>
      <c r="F2" s="582"/>
      <c r="G2" s="582"/>
      <c r="H2" s="582"/>
      <c r="I2" s="582"/>
      <c r="J2" s="582"/>
      <c r="K2" s="677"/>
      <c r="L2" s="582"/>
      <c r="M2" s="582"/>
      <c r="N2" s="582"/>
      <c r="O2" s="554"/>
    </row>
    <row r="3" spans="1:15" s="4" customFormat="1" ht="35.25" customHeight="1" thickTop="1" thickBot="1">
      <c r="A3" s="554"/>
      <c r="B3" s="678">
        <v>2010</v>
      </c>
      <c r="C3" s="678">
        <v>2011</v>
      </c>
      <c r="D3" s="678">
        <v>2012</v>
      </c>
      <c r="E3" s="678">
        <v>2013</v>
      </c>
      <c r="F3" s="678">
        <v>2014</v>
      </c>
      <c r="G3" s="678">
        <v>2015</v>
      </c>
      <c r="H3" s="678">
        <v>2016</v>
      </c>
      <c r="I3" s="678">
        <v>2017</v>
      </c>
      <c r="J3" s="678">
        <v>2018</v>
      </c>
      <c r="K3" s="678">
        <v>2019</v>
      </c>
      <c r="L3" s="678">
        <v>2020</v>
      </c>
      <c r="M3" s="678">
        <v>2021</v>
      </c>
      <c r="N3" s="678">
        <v>2022</v>
      </c>
      <c r="O3" s="678">
        <v>2023</v>
      </c>
    </row>
    <row r="4" spans="1:15" ht="20.25" thickTop="1" thickBot="1">
      <c r="A4" s="679" t="s">
        <v>331</v>
      </c>
      <c r="B4" s="676"/>
      <c r="C4" s="676"/>
      <c r="D4" s="676"/>
      <c r="E4" s="676"/>
      <c r="F4" s="676"/>
      <c r="G4" s="676"/>
      <c r="H4" s="676"/>
      <c r="I4" s="676"/>
      <c r="J4" s="676"/>
      <c r="K4" s="676"/>
      <c r="L4" s="676"/>
      <c r="M4" s="676"/>
      <c r="N4" s="676"/>
      <c r="O4" s="676"/>
    </row>
    <row r="5" spans="1:15" ht="19.5" thickBot="1">
      <c r="A5" s="184" t="s">
        <v>81</v>
      </c>
      <c r="B5" s="186">
        <v>242</v>
      </c>
      <c r="C5" s="186">
        <v>359</v>
      </c>
      <c r="D5" s="186">
        <v>209</v>
      </c>
      <c r="E5" s="186">
        <v>332</v>
      </c>
      <c r="F5" s="186">
        <v>180</v>
      </c>
      <c r="G5" s="186">
        <v>20</v>
      </c>
      <c r="H5" s="186">
        <v>265</v>
      </c>
      <c r="I5" s="186">
        <v>380</v>
      </c>
      <c r="J5" s="186">
        <v>237</v>
      </c>
      <c r="K5" s="186">
        <v>286</v>
      </c>
      <c r="L5" s="188">
        <v>0.9</v>
      </c>
      <c r="M5" s="188">
        <v>0.8</v>
      </c>
      <c r="N5" s="188">
        <v>0.6</v>
      </c>
      <c r="O5" s="921"/>
    </row>
    <row r="6" spans="1:15" ht="19.5" thickBot="1">
      <c r="A6" s="184" t="s">
        <v>367</v>
      </c>
      <c r="B6" s="186">
        <v>242</v>
      </c>
      <c r="C6" s="186">
        <v>601</v>
      </c>
      <c r="D6" s="186">
        <v>810</v>
      </c>
      <c r="E6" s="469">
        <v>1.1000000000000001</v>
      </c>
      <c r="F6" s="469">
        <v>1.3</v>
      </c>
      <c r="G6" s="469">
        <v>1.3</v>
      </c>
      <c r="H6" s="469">
        <v>1.6</v>
      </c>
      <c r="I6" s="469">
        <v>2</v>
      </c>
      <c r="J6" s="469">
        <v>2.2000000000000002</v>
      </c>
      <c r="K6" s="469">
        <v>2.5</v>
      </c>
      <c r="L6" s="187">
        <v>3.4</v>
      </c>
      <c r="M6" s="188">
        <v>4.2</v>
      </c>
      <c r="N6" s="188">
        <v>4.8</v>
      </c>
      <c r="O6" s="921"/>
    </row>
    <row r="8" spans="1:15" ht="19.5" thickBot="1">
      <c r="A8" s="680" t="s">
        <v>334</v>
      </c>
    </row>
    <row r="9" spans="1:15" ht="19.5" thickBot="1">
      <c r="A9" s="184" t="s">
        <v>53</v>
      </c>
      <c r="B9" s="185" t="s">
        <v>56</v>
      </c>
      <c r="C9" s="185" t="s">
        <v>56</v>
      </c>
      <c r="D9" s="185" t="s">
        <v>56</v>
      </c>
      <c r="E9" s="185" t="s">
        <v>56</v>
      </c>
      <c r="F9" s="185" t="s">
        <v>56</v>
      </c>
      <c r="G9" s="185" t="s">
        <v>56</v>
      </c>
      <c r="H9" s="186">
        <v>250</v>
      </c>
      <c r="I9" s="186">
        <v>321</v>
      </c>
      <c r="J9" s="186" t="s">
        <v>379</v>
      </c>
      <c r="K9" s="186">
        <v>460</v>
      </c>
      <c r="L9" s="187">
        <v>1.1000000000000001</v>
      </c>
      <c r="M9" s="188">
        <v>0.7</v>
      </c>
      <c r="N9" s="188">
        <v>1</v>
      </c>
      <c r="O9" s="188">
        <v>0.3</v>
      </c>
    </row>
    <row r="10" spans="1:15" ht="19.5" thickBot="1">
      <c r="A10" s="184" t="s">
        <v>54</v>
      </c>
      <c r="B10" s="185" t="s">
        <v>56</v>
      </c>
      <c r="C10" s="185" t="s">
        <v>56</v>
      </c>
      <c r="D10" s="185" t="s">
        <v>56</v>
      </c>
      <c r="E10" s="185" t="s">
        <v>56</v>
      </c>
      <c r="F10" s="185" t="s">
        <v>56</v>
      </c>
      <c r="G10" s="185" t="s">
        <v>56</v>
      </c>
      <c r="H10" s="186">
        <v>213</v>
      </c>
      <c r="I10" s="186">
        <v>232</v>
      </c>
      <c r="J10" s="186">
        <v>0.7</v>
      </c>
      <c r="K10" s="186">
        <v>190</v>
      </c>
      <c r="L10" s="187">
        <v>0.2</v>
      </c>
      <c r="M10" s="188">
        <v>0.8</v>
      </c>
      <c r="N10" s="417">
        <v>-0.3</v>
      </c>
      <c r="O10" s="188">
        <v>0.4</v>
      </c>
    </row>
    <row r="11" spans="1:15" s="30" customFormat="1" ht="19.5" thickBot="1">
      <c r="A11" s="681" t="s">
        <v>55</v>
      </c>
      <c r="B11" s="682">
        <v>0</v>
      </c>
      <c r="C11" s="682">
        <v>0</v>
      </c>
      <c r="D11" s="682">
        <v>0</v>
      </c>
      <c r="E11" s="682">
        <v>0</v>
      </c>
      <c r="F11" s="682">
        <v>0</v>
      </c>
      <c r="G11" s="682">
        <v>0</v>
      </c>
      <c r="H11" s="683">
        <v>463</v>
      </c>
      <c r="I11" s="683">
        <v>553</v>
      </c>
      <c r="J11" s="683" t="s">
        <v>380</v>
      </c>
      <c r="K11" s="683">
        <v>650</v>
      </c>
      <c r="L11" s="684">
        <v>1.3</v>
      </c>
      <c r="M11" s="685">
        <v>1.5</v>
      </c>
      <c r="N11" s="685">
        <v>0.7</v>
      </c>
      <c r="O11" s="833">
        <v>0.7</v>
      </c>
    </row>
    <row r="12" spans="1:15">
      <c r="L12" s="468"/>
      <c r="M12" s="468"/>
      <c r="N12" s="468"/>
    </row>
    <row r="13" spans="1:15" ht="19.5" thickBot="1">
      <c r="A13" s="680" t="s">
        <v>941</v>
      </c>
    </row>
    <row r="14" spans="1:15" ht="18.75">
      <c r="A14" s="947" t="s">
        <v>872</v>
      </c>
      <c r="B14" s="948"/>
      <c r="C14" s="948"/>
      <c r="D14" s="948"/>
      <c r="E14" s="948"/>
      <c r="F14" s="948"/>
      <c r="G14" s="948"/>
      <c r="H14" s="948"/>
      <c r="I14" s="948"/>
      <c r="J14" s="948"/>
      <c r="K14" s="948"/>
      <c r="L14" s="948"/>
      <c r="M14" s="948"/>
      <c r="N14" s="949">
        <v>270</v>
      </c>
      <c r="O14" s="949">
        <v>303</v>
      </c>
    </row>
    <row r="15" spans="1:15" ht="19.5" thickBot="1">
      <c r="A15" s="181" t="s">
        <v>897</v>
      </c>
      <c r="B15" s="950"/>
      <c r="C15" s="950"/>
      <c r="D15" s="950"/>
      <c r="E15" s="950"/>
      <c r="F15" s="950"/>
      <c r="G15" s="950"/>
      <c r="H15" s="950"/>
      <c r="I15" s="950"/>
      <c r="J15" s="950"/>
      <c r="K15" s="950"/>
      <c r="L15" s="950"/>
      <c r="M15" s="950"/>
      <c r="N15" s="951">
        <v>469</v>
      </c>
      <c r="O15" s="951">
        <v>360</v>
      </c>
    </row>
    <row r="16" spans="1:15" ht="19.5" thickBot="1">
      <c r="A16" s="681" t="s">
        <v>902</v>
      </c>
      <c r="B16" s="952"/>
      <c r="C16" s="952"/>
      <c r="D16" s="952"/>
      <c r="E16" s="952"/>
      <c r="F16" s="952"/>
      <c r="G16" s="952"/>
      <c r="H16" s="952"/>
      <c r="I16" s="952"/>
      <c r="J16" s="952"/>
      <c r="K16" s="952"/>
      <c r="L16" s="952"/>
      <c r="M16" s="952"/>
      <c r="N16" s="683">
        <v>739</v>
      </c>
      <c r="O16" s="683">
        <v>663</v>
      </c>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O100"/>
  <sheetViews>
    <sheetView showGridLines="0" zoomScaleNormal="100" workbookViewId="0"/>
  </sheetViews>
  <sheetFormatPr defaultColWidth="9.140625" defaultRowHeight="16.5"/>
  <cols>
    <col min="1" max="1" width="63.42578125" style="814" bestFit="1" customWidth="1"/>
    <col min="2" max="10" width="14.28515625" style="814" customWidth="1"/>
    <col min="11" max="11" width="14.85546875" style="814" customWidth="1"/>
    <col min="12" max="16384" width="9.140625" style="814"/>
  </cols>
  <sheetData>
    <row r="1" spans="1:11" s="2" customFormat="1" ht="18.75">
      <c r="A1" s="609" t="s">
        <v>62</v>
      </c>
    </row>
    <row r="2" spans="1:11" s="2" customFormat="1" ht="17.25" thickBot="1">
      <c r="B2" s="583"/>
      <c r="C2" s="583"/>
      <c r="D2" s="583"/>
      <c r="E2" s="583"/>
      <c r="F2" s="583"/>
      <c r="G2" s="644" t="s">
        <v>16</v>
      </c>
      <c r="H2" s="644"/>
      <c r="I2" s="644"/>
      <c r="J2" s="644"/>
      <c r="K2" s="644"/>
    </row>
    <row r="3" spans="1:11" s="4" customFormat="1" ht="40.5" customHeight="1" thickTop="1" thickBot="1">
      <c r="B3" s="559">
        <v>2016</v>
      </c>
      <c r="C3" s="665" t="s">
        <v>564</v>
      </c>
      <c r="D3" s="559">
        <v>2017</v>
      </c>
      <c r="E3" s="559">
        <v>2018</v>
      </c>
      <c r="F3" s="559">
        <v>2019</v>
      </c>
      <c r="G3" s="559" t="s">
        <v>565</v>
      </c>
      <c r="H3" s="559">
        <v>2020</v>
      </c>
      <c r="I3" s="559">
        <v>2021</v>
      </c>
      <c r="J3" s="559">
        <v>2022</v>
      </c>
      <c r="K3" s="559">
        <v>2023</v>
      </c>
    </row>
    <row r="4" spans="1:11" s="2" customFormat="1" ht="21" customHeight="1" thickTop="1" thickBot="1">
      <c r="A4" s="666" t="s">
        <v>64</v>
      </c>
      <c r="K4" s="442"/>
    </row>
    <row r="5" spans="1:11" s="2" customFormat="1" ht="21" customHeight="1" thickBot="1">
      <c r="A5" s="189" t="s">
        <v>57</v>
      </c>
      <c r="B5" s="191">
        <v>3.8</v>
      </c>
      <c r="C5" s="191">
        <v>3</v>
      </c>
      <c r="D5" s="191">
        <v>3</v>
      </c>
      <c r="E5" s="191">
        <v>6</v>
      </c>
      <c r="F5" s="190">
        <v>5.8</v>
      </c>
      <c r="G5" s="192">
        <v>8.3000000000000007</v>
      </c>
      <c r="H5" s="192">
        <v>8.5</v>
      </c>
      <c r="I5" s="199">
        <v>7</v>
      </c>
      <c r="J5" s="199">
        <v>5.3</v>
      </c>
      <c r="K5" s="443">
        <v>4.5</v>
      </c>
    </row>
    <row r="6" spans="1:11" s="2" customFormat="1" ht="21" customHeight="1" thickBot="1">
      <c r="A6" s="189" t="s">
        <v>58</v>
      </c>
      <c r="B6" s="194" t="s">
        <v>86</v>
      </c>
      <c r="C6" s="194" t="s">
        <v>86</v>
      </c>
      <c r="D6" s="194" t="s">
        <v>86</v>
      </c>
      <c r="E6" s="194" t="s">
        <v>86</v>
      </c>
      <c r="F6" s="190">
        <v>0.5</v>
      </c>
      <c r="G6" s="192">
        <v>1.1000000000000001</v>
      </c>
      <c r="H6" s="192">
        <v>1.1000000000000001</v>
      </c>
      <c r="I6" s="193">
        <v>1.1000000000000001</v>
      </c>
      <c r="J6" s="199">
        <v>1</v>
      </c>
      <c r="K6" s="443">
        <v>1.1000000000000001</v>
      </c>
    </row>
    <row r="7" spans="1:11" s="2" customFormat="1" ht="21" customHeight="1" thickBot="1">
      <c r="A7" s="189" t="s">
        <v>59</v>
      </c>
      <c r="B7" s="191">
        <v>0.6</v>
      </c>
      <c r="C7" s="191">
        <v>0.6</v>
      </c>
      <c r="D7" s="191">
        <v>1</v>
      </c>
      <c r="E7" s="190">
        <v>1.5</v>
      </c>
      <c r="F7" s="190">
        <v>1.5</v>
      </c>
      <c r="G7" s="192">
        <v>2.9</v>
      </c>
      <c r="H7" s="192">
        <v>3.2</v>
      </c>
      <c r="I7" s="193">
        <v>2.9</v>
      </c>
      <c r="J7" s="199">
        <v>2.6</v>
      </c>
      <c r="K7" s="443">
        <v>2.7</v>
      </c>
    </row>
    <row r="8" spans="1:11" s="2" customFormat="1" ht="21" customHeight="1" thickBot="1">
      <c r="A8" s="189" t="s">
        <v>65</v>
      </c>
      <c r="B8" s="191">
        <v>0.4</v>
      </c>
      <c r="C8" s="191">
        <v>0.4</v>
      </c>
      <c r="D8" s="191">
        <v>0.6</v>
      </c>
      <c r="E8" s="190">
        <v>0.5</v>
      </c>
      <c r="F8" s="190">
        <v>0.5</v>
      </c>
      <c r="G8" s="192">
        <v>0.7</v>
      </c>
      <c r="H8" s="192">
        <v>0.8</v>
      </c>
      <c r="I8" s="193">
        <v>0.89999999999999991</v>
      </c>
      <c r="J8" s="199">
        <v>0.4</v>
      </c>
      <c r="K8" s="443">
        <v>0.60000000000000009</v>
      </c>
    </row>
    <row r="9" spans="1:11" s="2" customFormat="1" ht="21" customHeight="1" thickBot="1">
      <c r="A9" s="648" t="s">
        <v>60</v>
      </c>
      <c r="B9" s="659">
        <v>4.8</v>
      </c>
      <c r="C9" s="667">
        <v>4</v>
      </c>
      <c r="D9" s="659">
        <v>4.5999999999999996</v>
      </c>
      <c r="E9" s="667">
        <v>8</v>
      </c>
      <c r="F9" s="659">
        <v>8.3000000000000007</v>
      </c>
      <c r="G9" s="671">
        <v>13</v>
      </c>
      <c r="H9" s="660">
        <v>13.6</v>
      </c>
      <c r="I9" s="668">
        <v>11.9</v>
      </c>
      <c r="J9" s="668">
        <v>9.3000000000000007</v>
      </c>
      <c r="K9" s="662">
        <v>8.9</v>
      </c>
    </row>
    <row r="10" spans="1:11" s="2" customFormat="1" ht="21" customHeight="1" thickBot="1">
      <c r="A10" s="189" t="s">
        <v>54</v>
      </c>
      <c r="B10" s="190">
        <v>2.9</v>
      </c>
      <c r="C10" s="190">
        <v>2.9</v>
      </c>
      <c r="D10" s="190">
        <v>2.8</v>
      </c>
      <c r="E10" s="190">
        <v>4.8</v>
      </c>
      <c r="F10" s="190">
        <v>5.2</v>
      </c>
      <c r="G10" s="192">
        <v>8.6</v>
      </c>
      <c r="H10" s="192">
        <v>8.3000000000000007</v>
      </c>
      <c r="I10" s="193">
        <v>6.6</v>
      </c>
      <c r="J10" s="193">
        <v>4.9000000000000004</v>
      </c>
      <c r="K10" s="443">
        <v>5</v>
      </c>
    </row>
    <row r="11" spans="1:11" s="2" customFormat="1" ht="21" customHeight="1" thickBot="1">
      <c r="A11" s="648" t="s">
        <v>70</v>
      </c>
      <c r="B11" s="659">
        <v>1.9</v>
      </c>
      <c r="C11" s="659">
        <v>1.1000000000000001</v>
      </c>
      <c r="D11" s="659">
        <v>1.7999999999999998</v>
      </c>
      <c r="E11" s="659">
        <v>3.2</v>
      </c>
      <c r="F11" s="659">
        <v>3.1000000000000005</v>
      </c>
      <c r="G11" s="660">
        <v>4.4000000000000004</v>
      </c>
      <c r="H11" s="671">
        <v>5.3</v>
      </c>
      <c r="I11" s="668">
        <v>5.3000000000000007</v>
      </c>
      <c r="J11" s="668">
        <v>4.4000000000000004</v>
      </c>
      <c r="K11" s="662">
        <v>3.9000000000000004</v>
      </c>
    </row>
    <row r="12" spans="1:11" s="2" customFormat="1" ht="21" customHeight="1" thickBot="1">
      <c r="A12" s="648"/>
      <c r="B12" s="659"/>
      <c r="C12" s="659"/>
      <c r="D12" s="659"/>
      <c r="E12" s="659"/>
      <c r="F12" s="659"/>
      <c r="G12" s="660"/>
      <c r="H12" s="660"/>
      <c r="I12" s="661"/>
      <c r="J12" s="661"/>
      <c r="K12" s="662"/>
    </row>
    <row r="13" spans="1:11" s="43" customFormat="1" ht="21" customHeight="1" thickBot="1">
      <c r="A13" s="648" t="s">
        <v>185</v>
      </c>
      <c r="B13" s="649">
        <v>1.7</v>
      </c>
      <c r="C13" s="649">
        <v>1.38</v>
      </c>
      <c r="D13" s="649">
        <v>1.64</v>
      </c>
      <c r="E13" s="649">
        <v>1.67</v>
      </c>
      <c r="F13" s="649">
        <v>1.61</v>
      </c>
      <c r="G13" s="650">
        <v>1.52</v>
      </c>
      <c r="H13" s="650">
        <v>1.64</v>
      </c>
      <c r="I13" s="669">
        <v>1.8</v>
      </c>
      <c r="J13" s="669">
        <v>1.89</v>
      </c>
      <c r="K13" s="670">
        <v>1.76</v>
      </c>
    </row>
    <row r="14" spans="1:11" s="2" customFormat="1" ht="21" customHeight="1">
      <c r="K14" s="442"/>
    </row>
    <row r="15" spans="1:11" s="2" customFormat="1" ht="21" customHeight="1" thickBot="1">
      <c r="A15" s="666" t="s">
        <v>63</v>
      </c>
      <c r="B15" s="5"/>
      <c r="C15" s="5"/>
      <c r="D15" s="5"/>
      <c r="E15" s="5"/>
      <c r="F15" s="5"/>
      <c r="G15" s="5"/>
      <c r="H15" s="7"/>
      <c r="I15" s="52"/>
      <c r="J15" s="52"/>
      <c r="K15" s="52"/>
    </row>
    <row r="16" spans="1:11" s="2" customFormat="1" ht="21" customHeight="1" thickBot="1">
      <c r="A16" s="189" t="s">
        <v>57</v>
      </c>
      <c r="B16" s="190">
        <v>5.8</v>
      </c>
      <c r="C16" s="191">
        <v>5</v>
      </c>
      <c r="D16" s="191">
        <v>5</v>
      </c>
      <c r="E16" s="190">
        <v>8.3000000000000007</v>
      </c>
      <c r="F16" s="190">
        <v>8.3000000000000007</v>
      </c>
      <c r="G16" s="192">
        <v>10.9</v>
      </c>
      <c r="H16" s="192">
        <v>11.7</v>
      </c>
      <c r="I16" s="193">
        <v>9.9</v>
      </c>
      <c r="J16" s="199">
        <v>7.1</v>
      </c>
      <c r="K16" s="443">
        <v>6.7</v>
      </c>
    </row>
    <row r="17" spans="1:15" s="2" customFormat="1" ht="21" customHeight="1" thickBot="1">
      <c r="A17" s="189" t="s">
        <v>58</v>
      </c>
      <c r="B17" s="194" t="s">
        <v>86</v>
      </c>
      <c r="C17" s="194" t="s">
        <v>86</v>
      </c>
      <c r="D17" s="194" t="s">
        <v>86</v>
      </c>
      <c r="E17" s="194" t="s">
        <v>86</v>
      </c>
      <c r="F17" s="190">
        <v>0.5</v>
      </c>
      <c r="G17" s="192">
        <v>1.1000000000000001</v>
      </c>
      <c r="H17" s="192">
        <v>1.1000000000000001</v>
      </c>
      <c r="I17" s="193">
        <v>1.1000000000000001</v>
      </c>
      <c r="J17" s="199">
        <v>1</v>
      </c>
      <c r="K17" s="443">
        <v>1.1000000000000001</v>
      </c>
    </row>
    <row r="18" spans="1:15" s="2" customFormat="1" ht="21" customHeight="1" thickBot="1">
      <c r="A18" s="189" t="s">
        <v>59</v>
      </c>
      <c r="B18" s="190">
        <v>0.6</v>
      </c>
      <c r="C18" s="190">
        <v>0.6</v>
      </c>
      <c r="D18" s="191">
        <v>1</v>
      </c>
      <c r="E18" s="190">
        <v>1.5</v>
      </c>
      <c r="F18" s="190">
        <v>1.5</v>
      </c>
      <c r="G18" s="192">
        <v>2.9</v>
      </c>
      <c r="H18" s="192">
        <v>3.2</v>
      </c>
      <c r="I18" s="193">
        <v>2.9</v>
      </c>
      <c r="J18" s="199">
        <v>2.6</v>
      </c>
      <c r="K18" s="443">
        <v>2.7</v>
      </c>
    </row>
    <row r="19" spans="1:15" s="2" customFormat="1" ht="21" customHeight="1" thickBot="1">
      <c r="A19" s="189" t="s">
        <v>65</v>
      </c>
      <c r="B19" s="190">
        <v>0.4</v>
      </c>
      <c r="C19" s="190">
        <v>0.4</v>
      </c>
      <c r="D19" s="191">
        <v>0.6</v>
      </c>
      <c r="E19" s="190">
        <v>0.5</v>
      </c>
      <c r="F19" s="190">
        <v>0.5</v>
      </c>
      <c r="G19" s="192">
        <v>0.7</v>
      </c>
      <c r="H19" s="192">
        <v>0.8</v>
      </c>
      <c r="I19" s="193">
        <v>0.89999999999999991</v>
      </c>
      <c r="J19" s="199">
        <v>0.4</v>
      </c>
      <c r="K19" s="443">
        <v>0.60000000000000009</v>
      </c>
    </row>
    <row r="20" spans="1:15" s="43" customFormat="1" ht="21" customHeight="1" thickBot="1">
      <c r="A20" s="648" t="s">
        <v>60</v>
      </c>
      <c r="B20" s="659">
        <v>6.8</v>
      </c>
      <c r="C20" s="667">
        <v>6</v>
      </c>
      <c r="D20" s="667">
        <v>6.6</v>
      </c>
      <c r="E20" s="659">
        <v>10.3</v>
      </c>
      <c r="F20" s="659">
        <v>10.8</v>
      </c>
      <c r="G20" s="660">
        <v>15.6</v>
      </c>
      <c r="H20" s="660">
        <v>16.8</v>
      </c>
      <c r="I20" s="668">
        <v>14.8</v>
      </c>
      <c r="J20" s="668">
        <v>11.1</v>
      </c>
      <c r="K20" s="662">
        <v>11.1</v>
      </c>
    </row>
    <row r="21" spans="1:15" s="2" customFormat="1" ht="21" customHeight="1" thickBot="1">
      <c r="A21" s="189" t="s">
        <v>54</v>
      </c>
      <c r="B21" s="190">
        <v>4.9000000000000004</v>
      </c>
      <c r="C21" s="190">
        <v>4.9000000000000004</v>
      </c>
      <c r="D21" s="191">
        <v>4.8</v>
      </c>
      <c r="E21" s="190">
        <v>7.1</v>
      </c>
      <c r="F21" s="190">
        <v>7.7</v>
      </c>
      <c r="G21" s="192">
        <v>11.2</v>
      </c>
      <c r="H21" s="192">
        <v>11.5</v>
      </c>
      <c r="I21" s="193">
        <v>9.5</v>
      </c>
      <c r="J21" s="199">
        <v>6.7</v>
      </c>
      <c r="K21" s="443">
        <v>7.2</v>
      </c>
    </row>
    <row r="22" spans="1:15" s="43" customFormat="1" ht="21" customHeight="1" thickBot="1">
      <c r="A22" s="648" t="s">
        <v>69</v>
      </c>
      <c r="B22" s="659">
        <v>1.8999999999999995</v>
      </c>
      <c r="C22" s="659">
        <v>1.0999999999999996</v>
      </c>
      <c r="D22" s="667">
        <v>1.7999999999999998</v>
      </c>
      <c r="E22" s="659">
        <v>3.2000000000000011</v>
      </c>
      <c r="F22" s="659">
        <v>3.1000000000000005</v>
      </c>
      <c r="G22" s="660">
        <v>4.4000000000000004</v>
      </c>
      <c r="H22" s="660">
        <v>5.3</v>
      </c>
      <c r="I22" s="668">
        <v>5.3000000000000007</v>
      </c>
      <c r="J22" s="668">
        <v>4.3999999999999995</v>
      </c>
      <c r="K22" s="662">
        <v>3.8999999999999995</v>
      </c>
    </row>
    <row r="23" spans="1:15" s="43" customFormat="1" ht="21" customHeight="1" thickBot="1">
      <c r="A23" s="195"/>
      <c r="B23" s="196"/>
      <c r="C23" s="196"/>
      <c r="D23" s="196"/>
      <c r="E23" s="196"/>
      <c r="F23" s="196"/>
      <c r="G23" s="197"/>
      <c r="H23" s="197"/>
      <c r="I23" s="198"/>
      <c r="J23" s="198"/>
      <c r="K23" s="204"/>
    </row>
    <row r="24" spans="1:15" s="43" customFormat="1" ht="21" customHeight="1" thickBot="1">
      <c r="A24" s="648" t="s">
        <v>61</v>
      </c>
      <c r="B24" s="649">
        <v>1.4</v>
      </c>
      <c r="C24" s="649">
        <v>1.22</v>
      </c>
      <c r="D24" s="649">
        <v>1.39</v>
      </c>
      <c r="E24" s="649">
        <v>1.46</v>
      </c>
      <c r="F24" s="649">
        <v>1.41</v>
      </c>
      <c r="G24" s="650">
        <v>1.4</v>
      </c>
      <c r="H24" s="650">
        <v>1.47</v>
      </c>
      <c r="I24" s="669">
        <v>1.56</v>
      </c>
      <c r="J24" s="669">
        <v>1.66</v>
      </c>
      <c r="K24" s="670">
        <v>1.53</v>
      </c>
    </row>
    <row r="25" spans="1:15" s="2" customFormat="1" ht="21" customHeight="1">
      <c r="K25" s="442"/>
    </row>
    <row r="26" spans="1:15" s="2" customFormat="1" ht="21" customHeight="1" thickBot="1">
      <c r="A26" s="647" t="s">
        <v>66</v>
      </c>
      <c r="B26" s="583"/>
      <c r="C26" s="583"/>
      <c r="D26" s="583"/>
      <c r="E26" s="583"/>
      <c r="F26" s="583"/>
      <c r="G26" s="583"/>
      <c r="H26" s="583"/>
      <c r="I26" s="583"/>
      <c r="J26" s="583"/>
      <c r="K26" s="663"/>
    </row>
    <row r="27" spans="1:15" s="43" customFormat="1" ht="21" customHeight="1" thickBot="1">
      <c r="A27" s="648" t="s">
        <v>67</v>
      </c>
      <c r="B27" s="659">
        <v>6.8</v>
      </c>
      <c r="C27" s="667">
        <v>6</v>
      </c>
      <c r="D27" s="659">
        <v>6.6</v>
      </c>
      <c r="E27" s="659">
        <v>10.3</v>
      </c>
      <c r="F27" s="659">
        <v>10.8</v>
      </c>
      <c r="G27" s="660">
        <v>15.6</v>
      </c>
      <c r="H27" s="660">
        <v>16.8</v>
      </c>
      <c r="I27" s="668">
        <v>14.8</v>
      </c>
      <c r="J27" s="668">
        <v>11.099999999999998</v>
      </c>
      <c r="K27" s="668">
        <v>11.1</v>
      </c>
    </row>
    <row r="28" spans="1:15" s="2" customFormat="1" ht="21" customHeight="1" thickBot="1">
      <c r="A28" s="189" t="s">
        <v>71</v>
      </c>
      <c r="B28" s="194">
        <v>-1.6</v>
      </c>
      <c r="C28" s="194">
        <v>-1.6</v>
      </c>
      <c r="D28" s="194">
        <v>-1.6</v>
      </c>
      <c r="E28" s="194">
        <v>-1.9</v>
      </c>
      <c r="F28" s="194">
        <v>-2</v>
      </c>
      <c r="G28" s="200">
        <v>-2.1</v>
      </c>
      <c r="H28" s="200">
        <v>-2.9</v>
      </c>
      <c r="I28" s="201">
        <v>-3</v>
      </c>
      <c r="J28" s="201">
        <v>-2</v>
      </c>
      <c r="K28" s="201">
        <v>-2.4</v>
      </c>
    </row>
    <row r="29" spans="1:15" s="2" customFormat="1" ht="21" customHeight="1" thickBot="1">
      <c r="A29" s="189" t="s">
        <v>72</v>
      </c>
      <c r="B29" s="194">
        <v>-0.4</v>
      </c>
      <c r="C29" s="194">
        <v>-0.4</v>
      </c>
      <c r="D29" s="194">
        <v>-0.4</v>
      </c>
      <c r="E29" s="194">
        <v>-0.4</v>
      </c>
      <c r="F29" s="194">
        <v>-0.5</v>
      </c>
      <c r="G29" s="200">
        <v>-0.5</v>
      </c>
      <c r="H29" s="200">
        <v>-0.3</v>
      </c>
      <c r="I29" s="201">
        <v>0.1</v>
      </c>
      <c r="J29" s="379">
        <v>0.2</v>
      </c>
      <c r="K29" s="379">
        <v>0.2</v>
      </c>
    </row>
    <row r="30" spans="1:15" s="43" customFormat="1" ht="21" customHeight="1" thickBot="1">
      <c r="A30" s="648" t="s">
        <v>68</v>
      </c>
      <c r="B30" s="659">
        <v>4.7999999999999989</v>
      </c>
      <c r="C30" s="667">
        <v>4</v>
      </c>
      <c r="D30" s="659">
        <v>4.5999999999999996</v>
      </c>
      <c r="E30" s="667">
        <v>8</v>
      </c>
      <c r="F30" s="659">
        <v>8.3000000000000007</v>
      </c>
      <c r="G30" s="671">
        <v>13</v>
      </c>
      <c r="H30" s="671">
        <v>13.6</v>
      </c>
      <c r="I30" s="668">
        <v>11.9</v>
      </c>
      <c r="J30" s="668">
        <v>9.2999999999999972</v>
      </c>
      <c r="K30" s="668">
        <v>8.8999999999999986</v>
      </c>
    </row>
    <row r="31" spans="1:15" s="2" customFormat="1" ht="21" customHeight="1">
      <c r="B31" s="202"/>
      <c r="C31" s="202"/>
      <c r="D31" s="202"/>
      <c r="E31" s="202"/>
      <c r="F31" s="202"/>
      <c r="G31" s="202"/>
      <c r="H31" s="202"/>
      <c r="I31" s="202"/>
      <c r="J31" s="202"/>
      <c r="K31" s="69"/>
    </row>
    <row r="32" spans="1:15" s="2" customFormat="1">
      <c r="A32" s="651" t="s">
        <v>17</v>
      </c>
      <c r="K32" s="442"/>
      <c r="O32" s="462"/>
    </row>
    <row r="33" spans="1:13" s="2" customFormat="1">
      <c r="A33" s="1010" t="s">
        <v>618</v>
      </c>
      <c r="B33" s="1010"/>
      <c r="C33" s="1010"/>
      <c r="D33" s="1010"/>
      <c r="E33" s="1010"/>
      <c r="F33" s="1010"/>
      <c r="G33" s="1010"/>
      <c r="H33" s="1010"/>
      <c r="I33" s="1010"/>
      <c r="J33" s="1010"/>
      <c r="K33" s="1010"/>
    </row>
    <row r="34" spans="1:13" s="815" customFormat="1">
      <c r="A34" s="1022"/>
      <c r="B34" s="1022"/>
      <c r="C34" s="1022"/>
      <c r="D34" s="1022"/>
      <c r="E34" s="1022"/>
      <c r="F34" s="1022"/>
      <c r="G34" s="1022"/>
      <c r="H34" s="1022"/>
      <c r="I34" s="1022"/>
      <c r="J34" s="1022"/>
      <c r="K34" s="1022"/>
      <c r="M34" s="826"/>
    </row>
    <row r="35" spans="1:13" s="2" customFormat="1" ht="21" customHeight="1" thickBot="1">
      <c r="A35" s="647" t="s">
        <v>77</v>
      </c>
      <c r="B35" s="583"/>
      <c r="C35" s="583"/>
      <c r="D35" s="583"/>
      <c r="E35" s="583"/>
      <c r="F35" s="583"/>
      <c r="G35" s="583"/>
      <c r="H35" s="583"/>
      <c r="I35" s="583"/>
      <c r="J35" s="583"/>
      <c r="K35" s="663"/>
    </row>
    <row r="36" spans="1:13" s="43" customFormat="1" ht="21" customHeight="1" thickBot="1">
      <c r="A36" s="648" t="s">
        <v>78</v>
      </c>
      <c r="B36" s="659">
        <v>1.3</v>
      </c>
      <c r="C36" s="659">
        <v>1.3</v>
      </c>
      <c r="D36" s="659">
        <v>1.1000000000000001</v>
      </c>
      <c r="E36" s="659">
        <v>1.8</v>
      </c>
      <c r="F36" s="659">
        <v>3.2</v>
      </c>
      <c r="G36" s="664"/>
      <c r="H36" s="661">
        <v>4.4000000000000004</v>
      </c>
      <c r="I36" s="662">
        <v>5.3</v>
      </c>
      <c r="J36" s="662">
        <v>5.3</v>
      </c>
      <c r="K36" s="662">
        <v>4.4000000000000004</v>
      </c>
    </row>
    <row r="37" spans="1:13" s="2" customFormat="1" ht="21" customHeight="1" thickBot="1">
      <c r="A37" s="189" t="s">
        <v>457</v>
      </c>
      <c r="B37" s="203"/>
      <c r="C37" s="194">
        <v>-0.8</v>
      </c>
      <c r="D37" s="203"/>
      <c r="E37" s="203"/>
      <c r="F37" s="203"/>
      <c r="G37" s="203"/>
      <c r="H37" s="205"/>
      <c r="I37" s="205"/>
      <c r="J37" s="205"/>
      <c r="K37" s="444"/>
    </row>
    <row r="38" spans="1:13" s="2" customFormat="1" ht="21" customHeight="1" thickBot="1">
      <c r="A38" s="189" t="s">
        <v>889</v>
      </c>
      <c r="B38" s="203"/>
      <c r="C38" s="203"/>
      <c r="D38" s="203"/>
      <c r="E38" s="194">
        <v>0.7</v>
      </c>
      <c r="F38" s="203"/>
      <c r="G38" s="203"/>
      <c r="H38" s="205"/>
      <c r="I38" s="205"/>
      <c r="J38" s="205"/>
      <c r="K38" s="444"/>
    </row>
    <row r="39" spans="1:13" s="43" customFormat="1" ht="21" customHeight="1" thickBot="1">
      <c r="A39" s="648" t="s">
        <v>73</v>
      </c>
      <c r="B39" s="659">
        <v>1.3</v>
      </c>
      <c r="C39" s="659">
        <v>0.5</v>
      </c>
      <c r="D39" s="659">
        <v>1.1000000000000001</v>
      </c>
      <c r="E39" s="659">
        <v>2.5</v>
      </c>
      <c r="F39" s="659">
        <v>3.2</v>
      </c>
      <c r="G39" s="664"/>
      <c r="H39" s="661">
        <v>4.4000000000000004</v>
      </c>
      <c r="I39" s="662">
        <v>5.3</v>
      </c>
      <c r="J39" s="662">
        <v>5.3</v>
      </c>
      <c r="K39" s="662">
        <v>4.4000000000000004</v>
      </c>
    </row>
    <row r="40" spans="1:13" s="2" customFormat="1" ht="21" customHeight="1" thickBot="1">
      <c r="A40" s="189" t="s">
        <v>74</v>
      </c>
      <c r="B40" s="194">
        <v>0.2</v>
      </c>
      <c r="C40" s="194">
        <v>0.2</v>
      </c>
      <c r="D40" s="194">
        <v>0.2</v>
      </c>
      <c r="E40" s="194">
        <v>0.3</v>
      </c>
      <c r="F40" s="194">
        <v>0.4</v>
      </c>
      <c r="G40" s="203"/>
      <c r="H40" s="201">
        <v>0.6</v>
      </c>
      <c r="I40" s="201">
        <v>0.6</v>
      </c>
      <c r="J40" s="201">
        <v>0.7</v>
      </c>
      <c r="K40" s="379">
        <v>0.79999999999999993</v>
      </c>
      <c r="L40" s="16"/>
    </row>
    <row r="41" spans="1:13" ht="21" customHeight="1" thickBot="1">
      <c r="A41" s="189" t="s">
        <v>872</v>
      </c>
      <c r="B41" s="203"/>
      <c r="C41" s="203"/>
      <c r="D41" s="203"/>
      <c r="E41" s="203"/>
      <c r="F41" s="203"/>
      <c r="G41" s="203"/>
      <c r="H41" s="205"/>
      <c r="I41" s="205"/>
      <c r="J41" s="205"/>
      <c r="K41" s="379">
        <v>0.3</v>
      </c>
      <c r="L41" s="16"/>
    </row>
    <row r="42" spans="1:13" s="2" customFormat="1" ht="21" customHeight="1" thickBot="1">
      <c r="A42" s="453" t="s">
        <v>39</v>
      </c>
      <c r="B42" s="194">
        <v>0.5</v>
      </c>
      <c r="C42" s="194">
        <v>0.5</v>
      </c>
      <c r="D42" s="194">
        <v>0.4</v>
      </c>
      <c r="E42" s="194">
        <v>0.6</v>
      </c>
      <c r="F42" s="194">
        <v>0.6</v>
      </c>
      <c r="G42" s="203"/>
      <c r="H42" s="201">
        <v>1.3</v>
      </c>
      <c r="I42" s="201">
        <v>1.5</v>
      </c>
      <c r="J42" s="201">
        <v>0.7</v>
      </c>
      <c r="K42" s="379">
        <v>0.4</v>
      </c>
    </row>
    <row r="43" spans="1:13" s="2" customFormat="1" ht="21" customHeight="1" thickBot="1">
      <c r="A43" s="189" t="s">
        <v>79</v>
      </c>
      <c r="B43" s="194">
        <v>0.3</v>
      </c>
      <c r="C43" s="194">
        <v>0.3</v>
      </c>
      <c r="D43" s="194" t="s">
        <v>86</v>
      </c>
      <c r="E43" s="194" t="s">
        <v>86</v>
      </c>
      <c r="F43" s="194" t="s">
        <v>86</v>
      </c>
      <c r="G43" s="203"/>
      <c r="H43" s="201" t="s">
        <v>86</v>
      </c>
      <c r="I43" s="206">
        <v>0</v>
      </c>
      <c r="J43" s="206" t="s">
        <v>86</v>
      </c>
      <c r="K43" s="208" t="s">
        <v>86</v>
      </c>
    </row>
    <row r="44" spans="1:13" s="2" customFormat="1" ht="21" customHeight="1" thickBot="1">
      <c r="A44" s="189" t="s">
        <v>75</v>
      </c>
      <c r="B44" s="194" t="s">
        <v>86</v>
      </c>
      <c r="C44" s="194" t="s">
        <v>86</v>
      </c>
      <c r="D44" s="194" t="s">
        <v>86</v>
      </c>
      <c r="E44" s="194">
        <v>0.5</v>
      </c>
      <c r="F44" s="194" t="s">
        <v>86</v>
      </c>
      <c r="G44" s="203"/>
      <c r="H44" s="201" t="s">
        <v>86</v>
      </c>
      <c r="I44" s="206">
        <v>0</v>
      </c>
      <c r="J44" s="208" t="s">
        <v>86</v>
      </c>
      <c r="K44" s="208" t="s">
        <v>86</v>
      </c>
    </row>
    <row r="45" spans="1:13" s="2" customFormat="1" ht="21" customHeight="1" thickBot="1">
      <c r="A45" s="189" t="s">
        <v>500</v>
      </c>
      <c r="B45" s="194" t="s">
        <v>86</v>
      </c>
      <c r="C45" s="194" t="s">
        <v>86</v>
      </c>
      <c r="D45" s="194" t="s">
        <v>86</v>
      </c>
      <c r="E45" s="194">
        <v>-0.2</v>
      </c>
      <c r="F45" s="194">
        <v>-0.2</v>
      </c>
      <c r="G45" s="203"/>
      <c r="H45" s="201">
        <v>-0.2</v>
      </c>
      <c r="I45" s="201">
        <v>-0.4</v>
      </c>
      <c r="J45" s="201">
        <v>-0.3</v>
      </c>
      <c r="K45" s="379">
        <v>-0.30000000000000004</v>
      </c>
    </row>
    <row r="46" spans="1:13" s="2" customFormat="1" ht="21" customHeight="1" thickBot="1">
      <c r="A46" s="189" t="s">
        <v>76</v>
      </c>
      <c r="B46" s="194" t="s">
        <v>86</v>
      </c>
      <c r="C46" s="194" t="s">
        <v>86</v>
      </c>
      <c r="D46" s="194">
        <v>0.5</v>
      </c>
      <c r="E46" s="194">
        <v>0.3</v>
      </c>
      <c r="F46" s="194" t="s">
        <v>86</v>
      </c>
      <c r="G46" s="203"/>
      <c r="H46" s="201">
        <v>0.2</v>
      </c>
      <c r="I46" s="206">
        <v>0</v>
      </c>
      <c r="J46" s="206">
        <v>0</v>
      </c>
      <c r="K46" s="206">
        <v>0</v>
      </c>
    </row>
    <row r="47" spans="1:13" s="2" customFormat="1" ht="21" customHeight="1" thickBot="1">
      <c r="A47" s="189" t="s">
        <v>375</v>
      </c>
      <c r="B47" s="194" t="s">
        <v>86</v>
      </c>
      <c r="C47" s="194" t="s">
        <v>86</v>
      </c>
      <c r="D47" s="194" t="s">
        <v>86</v>
      </c>
      <c r="E47" s="194" t="s">
        <v>86</v>
      </c>
      <c r="F47" s="194" t="s">
        <v>86</v>
      </c>
      <c r="G47" s="203"/>
      <c r="H47" s="207" t="s">
        <v>86</v>
      </c>
      <c r="I47" s="201">
        <v>-0.2</v>
      </c>
      <c r="J47" s="201">
        <v>-0.5</v>
      </c>
      <c r="K47" s="206">
        <v>0</v>
      </c>
    </row>
    <row r="48" spans="1:13" s="2" customFormat="1" ht="21" customHeight="1" thickBot="1">
      <c r="A48" s="189" t="s">
        <v>516</v>
      </c>
      <c r="B48" s="194">
        <v>-0.2</v>
      </c>
      <c r="C48" s="194">
        <v>-0.2</v>
      </c>
      <c r="D48" s="194">
        <v>-0.3</v>
      </c>
      <c r="E48" s="194">
        <v>-0.5</v>
      </c>
      <c r="F48" s="194">
        <v>-0.5</v>
      </c>
      <c r="G48" s="203"/>
      <c r="H48" s="201">
        <v>-0.9</v>
      </c>
      <c r="I48" s="201">
        <v>-0.8</v>
      </c>
      <c r="J48" s="201">
        <v>-0.8</v>
      </c>
      <c r="K48" s="379">
        <v>-0.9</v>
      </c>
    </row>
    <row r="49" spans="1:12" s="2" customFormat="1" ht="21" customHeight="1" thickBot="1">
      <c r="A49" s="189" t="s">
        <v>477</v>
      </c>
      <c r="B49" s="194">
        <v>-0.4</v>
      </c>
      <c r="C49" s="194">
        <v>-0.4</v>
      </c>
      <c r="D49" s="194" t="s">
        <v>86</v>
      </c>
      <c r="E49" s="194" t="s">
        <v>86</v>
      </c>
      <c r="F49" s="194" t="s">
        <v>86</v>
      </c>
      <c r="G49" s="390"/>
      <c r="H49" s="194" t="s">
        <v>86</v>
      </c>
      <c r="I49" s="194" t="s">
        <v>86</v>
      </c>
      <c r="J49" s="194" t="s">
        <v>86</v>
      </c>
      <c r="K49" s="206">
        <v>0</v>
      </c>
    </row>
    <row r="50" spans="1:12" s="2" customFormat="1" ht="21" customHeight="1" thickBot="1">
      <c r="A50" s="189" t="s">
        <v>474</v>
      </c>
      <c r="B50" s="194" t="s">
        <v>86</v>
      </c>
      <c r="C50" s="194" t="s">
        <v>86</v>
      </c>
      <c r="D50" s="194">
        <v>-0.1</v>
      </c>
      <c r="E50" s="194">
        <v>-0.2</v>
      </c>
      <c r="F50" s="194">
        <v>-0.2</v>
      </c>
      <c r="G50" s="203"/>
      <c r="H50" s="201">
        <v>-0.2</v>
      </c>
      <c r="I50" s="201">
        <v>0.1</v>
      </c>
      <c r="J50" s="201">
        <v>-0.40000000000000013</v>
      </c>
      <c r="K50" s="379">
        <v>-0.30000000000000004</v>
      </c>
    </row>
    <row r="51" spans="1:12" s="2" customFormat="1" ht="21" customHeight="1" thickBot="1">
      <c r="A51" s="189" t="s">
        <v>418</v>
      </c>
      <c r="B51" s="194" t="s">
        <v>86</v>
      </c>
      <c r="C51" s="194" t="s">
        <v>86</v>
      </c>
      <c r="D51" s="194" t="s">
        <v>86</v>
      </c>
      <c r="E51" s="194" t="s">
        <v>86</v>
      </c>
      <c r="F51" s="194" t="s">
        <v>86</v>
      </c>
      <c r="G51" s="203"/>
      <c r="H51" s="201">
        <v>0.1</v>
      </c>
      <c r="I51" s="201">
        <v>-0.2</v>
      </c>
      <c r="J51" s="194" t="s">
        <v>86</v>
      </c>
      <c r="K51" s="208" t="s">
        <v>86</v>
      </c>
    </row>
    <row r="52" spans="1:12" s="2" customFormat="1" ht="21" customHeight="1" thickBot="1">
      <c r="A52" s="189" t="s">
        <v>400</v>
      </c>
      <c r="B52" s="206">
        <v>0</v>
      </c>
      <c r="C52" s="206">
        <v>0</v>
      </c>
      <c r="D52" s="206">
        <v>0</v>
      </c>
      <c r="E52" s="206">
        <v>0</v>
      </c>
      <c r="F52" s="206">
        <v>0</v>
      </c>
      <c r="G52" s="203"/>
      <c r="H52" s="206">
        <v>0</v>
      </c>
      <c r="I52" s="201">
        <v>-0.3</v>
      </c>
      <c r="J52" s="208" t="s">
        <v>86</v>
      </c>
      <c r="K52" s="206">
        <v>0</v>
      </c>
    </row>
    <row r="53" spans="1:12" s="2" customFormat="1" ht="21" customHeight="1" thickBot="1">
      <c r="A53" s="189" t="s">
        <v>896</v>
      </c>
      <c r="B53" s="885"/>
      <c r="C53" s="885"/>
      <c r="D53" s="885"/>
      <c r="E53" s="885"/>
      <c r="F53" s="885"/>
      <c r="G53" s="203"/>
      <c r="H53" s="885"/>
      <c r="I53" s="205"/>
      <c r="J53" s="886"/>
      <c r="K53" s="379">
        <v>-0.1</v>
      </c>
    </row>
    <row r="54" spans="1:12" s="2" customFormat="1" ht="21" customHeight="1" thickBot="1">
      <c r="A54" s="189" t="s">
        <v>917</v>
      </c>
      <c r="B54" s="206">
        <v>0</v>
      </c>
      <c r="C54" s="206">
        <v>0</v>
      </c>
      <c r="D54" s="206">
        <v>0</v>
      </c>
      <c r="E54" s="379">
        <v>-0.1</v>
      </c>
      <c r="F54" s="194">
        <v>-0.2</v>
      </c>
      <c r="G54" s="203"/>
      <c r="H54" s="206">
        <v>0</v>
      </c>
      <c r="I54" s="201">
        <v>-0.3</v>
      </c>
      <c r="J54" s="201">
        <v>-0.30000000000000004</v>
      </c>
      <c r="K54" s="928">
        <v>-0.4</v>
      </c>
      <c r="L54" s="16"/>
    </row>
    <row r="55" spans="1:12" s="43" customFormat="1" ht="21" customHeight="1" thickBot="1">
      <c r="A55" s="648" t="s">
        <v>80</v>
      </c>
      <c r="B55" s="659">
        <v>1.6999999999999997</v>
      </c>
      <c r="C55" s="659">
        <v>0.9</v>
      </c>
      <c r="D55" s="659">
        <v>1.8</v>
      </c>
      <c r="E55" s="667">
        <v>3.1999999999999997</v>
      </c>
      <c r="F55" s="659">
        <v>3.0999999999999996</v>
      </c>
      <c r="G55" s="664"/>
      <c r="H55" s="661">
        <v>5.3</v>
      </c>
      <c r="I55" s="662">
        <v>5.3</v>
      </c>
      <c r="J55" s="662">
        <v>4.4000000000000004</v>
      </c>
      <c r="K55" s="662">
        <v>3.9000000000000008</v>
      </c>
    </row>
    <row r="56" spans="1:12" s="2" customFormat="1" ht="21" customHeight="1" thickBot="1">
      <c r="A56" s="189" t="s">
        <v>919</v>
      </c>
      <c r="B56" s="194">
        <v>0.2</v>
      </c>
      <c r="C56" s="194">
        <v>0.2</v>
      </c>
      <c r="D56" s="194" t="s">
        <v>86</v>
      </c>
      <c r="E56" s="194" t="s">
        <v>86</v>
      </c>
      <c r="F56" s="194" t="s">
        <v>86</v>
      </c>
      <c r="G56" s="203"/>
      <c r="H56" s="201" t="s">
        <v>86</v>
      </c>
      <c r="I56" s="201" t="s">
        <v>86</v>
      </c>
      <c r="J56" s="201" t="s">
        <v>86</v>
      </c>
      <c r="K56" s="201" t="s">
        <v>86</v>
      </c>
    </row>
    <row r="57" spans="1:12" s="43" customFormat="1" ht="21" customHeight="1" thickBot="1">
      <c r="A57" s="648" t="s">
        <v>566</v>
      </c>
      <c r="B57" s="672">
        <v>1.8999999999999997</v>
      </c>
      <c r="C57" s="672">
        <v>1.1000000000000001</v>
      </c>
      <c r="D57" s="672">
        <v>1.8</v>
      </c>
      <c r="E57" s="672">
        <v>3.1999999999999997</v>
      </c>
      <c r="F57" s="672">
        <v>3.0999999999999996</v>
      </c>
      <c r="G57" s="664"/>
      <c r="H57" s="662">
        <v>5.3</v>
      </c>
      <c r="I57" s="662">
        <v>5.3</v>
      </c>
      <c r="J57" s="662">
        <v>4.4000000000000004</v>
      </c>
      <c r="K57" s="662">
        <v>3.9000000000000008</v>
      </c>
    </row>
    <row r="58" spans="1:12" s="2" customFormat="1"/>
    <row r="59" spans="1:12" s="21" customFormat="1">
      <c r="A59" s="651" t="s">
        <v>17</v>
      </c>
      <c r="B59" s="932"/>
      <c r="C59" s="932"/>
      <c r="D59" s="932"/>
      <c r="E59" s="932"/>
      <c r="F59" s="932"/>
      <c r="G59" s="932"/>
      <c r="H59" s="932"/>
      <c r="I59" s="932"/>
      <c r="J59" s="932"/>
      <c r="K59" s="932"/>
    </row>
    <row r="60" spans="1:12" s="21" customFormat="1">
      <c r="A60" s="1011" t="s">
        <v>578</v>
      </c>
      <c r="B60" s="1011"/>
      <c r="C60" s="1011"/>
      <c r="D60" s="1011"/>
      <c r="E60" s="1011"/>
      <c r="F60" s="1011"/>
      <c r="G60" s="1011"/>
      <c r="H60" s="1011"/>
      <c r="I60" s="1011"/>
      <c r="J60" s="1011"/>
      <c r="K60" s="1011"/>
    </row>
    <row r="61" spans="1:12" s="21" customFormat="1">
      <c r="A61" s="1011" t="s">
        <v>619</v>
      </c>
      <c r="B61" s="1011"/>
      <c r="C61" s="1011"/>
      <c r="D61" s="1011"/>
      <c r="E61" s="1011"/>
      <c r="F61" s="1011"/>
      <c r="G61" s="1011"/>
      <c r="H61" s="1011"/>
      <c r="I61" s="1011"/>
      <c r="J61" s="1011"/>
      <c r="K61" s="1011"/>
    </row>
    <row r="62" spans="1:12" s="21" customFormat="1">
      <c r="A62" s="1011" t="s">
        <v>579</v>
      </c>
      <c r="B62" s="1011"/>
      <c r="C62" s="1011"/>
      <c r="D62" s="1011"/>
      <c r="E62" s="1011"/>
      <c r="F62" s="1011"/>
      <c r="G62" s="1011"/>
      <c r="H62" s="1011"/>
      <c r="I62" s="1011"/>
      <c r="J62" s="1011"/>
      <c r="K62" s="1011"/>
    </row>
    <row r="63" spans="1:12" s="2" customFormat="1">
      <c r="A63" s="1010" t="s">
        <v>942</v>
      </c>
      <c r="B63" s="1011"/>
      <c r="C63" s="1011"/>
      <c r="D63" s="1011"/>
      <c r="E63" s="1011"/>
      <c r="F63" s="1011"/>
      <c r="G63" s="1011"/>
      <c r="H63" s="1011"/>
      <c r="I63" s="1011"/>
      <c r="J63" s="1011"/>
      <c r="K63" s="1011"/>
    </row>
    <row r="64" spans="1:12" s="2" customFormat="1" ht="16.5" customHeight="1">
      <c r="A64" s="1010" t="s">
        <v>918</v>
      </c>
      <c r="B64" s="1010"/>
      <c r="C64" s="1010"/>
      <c r="D64" s="1010"/>
      <c r="E64" s="1010"/>
      <c r="F64" s="1010"/>
      <c r="G64" s="1010"/>
      <c r="H64" s="1010"/>
      <c r="I64" s="1010"/>
      <c r="J64" s="1010"/>
      <c r="K64" s="1010"/>
    </row>
    <row r="65" spans="1:11">
      <c r="A65" s="923"/>
      <c r="B65" s="923"/>
      <c r="C65" s="923"/>
      <c r="D65" s="923"/>
      <c r="E65" s="923"/>
      <c r="F65" s="923"/>
      <c r="G65" s="923"/>
      <c r="H65" s="923"/>
      <c r="I65" s="923"/>
      <c r="J65" s="923"/>
      <c r="K65" s="923"/>
    </row>
    <row r="66" spans="1:11" s="2" customFormat="1" ht="19.5" thickBot="1">
      <c r="A66" s="647" t="s">
        <v>274</v>
      </c>
    </row>
    <row r="67" spans="1:11" s="43" customFormat="1" ht="21" customHeight="1" thickBot="1">
      <c r="A67" s="648" t="s">
        <v>73</v>
      </c>
      <c r="B67" s="664"/>
      <c r="C67" s="664"/>
      <c r="D67" s="664"/>
      <c r="E67" s="664"/>
      <c r="F67" s="664"/>
      <c r="G67" s="664"/>
      <c r="H67" s="670">
        <v>1.52</v>
      </c>
      <c r="I67" s="670">
        <v>1.64</v>
      </c>
      <c r="J67" s="670">
        <v>1.8</v>
      </c>
      <c r="K67" s="670">
        <v>1.89</v>
      </c>
    </row>
    <row r="68" spans="1:11" s="2" customFormat="1" ht="21" customHeight="1" thickBot="1">
      <c r="A68" s="189" t="s">
        <v>74</v>
      </c>
      <c r="B68" s="203"/>
      <c r="C68" s="203"/>
      <c r="D68" s="203"/>
      <c r="E68" s="203"/>
      <c r="F68" s="203"/>
      <c r="G68" s="203"/>
      <c r="H68" s="208">
        <v>0.12</v>
      </c>
      <c r="I68" s="208">
        <v>0.11</v>
      </c>
      <c r="J68" s="208">
        <v>0.16</v>
      </c>
      <c r="K68" s="208">
        <v>0.2</v>
      </c>
    </row>
    <row r="69" spans="1:11" ht="21" customHeight="1" thickBot="1">
      <c r="A69" s="189" t="s">
        <v>872</v>
      </c>
      <c r="B69" s="203"/>
      <c r="C69" s="203"/>
      <c r="D69" s="203"/>
      <c r="E69" s="203"/>
      <c r="F69" s="203"/>
      <c r="G69" s="203"/>
      <c r="H69" s="886"/>
      <c r="I69" s="886"/>
      <c r="J69" s="886"/>
      <c r="K69" s="208">
        <v>7.0000000000000007E-2</v>
      </c>
    </row>
    <row r="70" spans="1:11" s="2" customFormat="1" ht="21" customHeight="1" thickBot="1">
      <c r="A70" s="453" t="s">
        <v>39</v>
      </c>
      <c r="B70" s="203"/>
      <c r="C70" s="203"/>
      <c r="D70" s="203"/>
      <c r="E70" s="203"/>
      <c r="F70" s="203"/>
      <c r="G70" s="203"/>
      <c r="H70" s="208">
        <v>0.2</v>
      </c>
      <c r="I70" s="208">
        <v>0.28000000000000003</v>
      </c>
      <c r="J70" s="208">
        <v>7.0000000000000007E-2</v>
      </c>
      <c r="K70" s="208">
        <v>0.16</v>
      </c>
    </row>
    <row r="71" spans="1:11" s="2" customFormat="1" ht="21" customHeight="1" thickBot="1">
      <c r="A71" s="189" t="s">
        <v>500</v>
      </c>
      <c r="B71" s="203"/>
      <c r="C71" s="203"/>
      <c r="D71" s="203"/>
      <c r="E71" s="203"/>
      <c r="F71" s="203"/>
      <c r="G71" s="203"/>
      <c r="H71" s="208">
        <v>-0.06</v>
      </c>
      <c r="I71" s="208">
        <v>-0.1</v>
      </c>
      <c r="J71" s="208">
        <v>-7.0000000000000007E-2</v>
      </c>
      <c r="K71" s="208">
        <v>-0.1</v>
      </c>
    </row>
    <row r="72" spans="1:11" s="2" customFormat="1" ht="21" customHeight="1" thickBot="1">
      <c r="A72" s="189" t="s">
        <v>76</v>
      </c>
      <c r="B72" s="203"/>
      <c r="C72" s="203"/>
      <c r="D72" s="203"/>
      <c r="E72" s="203"/>
      <c r="F72" s="203"/>
      <c r="G72" s="203"/>
      <c r="H72" s="208">
        <v>0.03</v>
      </c>
      <c r="I72" s="208" t="s">
        <v>86</v>
      </c>
      <c r="J72" s="208" t="s">
        <v>86</v>
      </c>
      <c r="K72" s="208" t="s">
        <v>86</v>
      </c>
    </row>
    <row r="73" spans="1:11" s="2" customFormat="1" ht="21" customHeight="1" thickBot="1">
      <c r="A73" s="189" t="s">
        <v>375</v>
      </c>
      <c r="B73" s="203"/>
      <c r="C73" s="203"/>
      <c r="D73" s="203"/>
      <c r="E73" s="203"/>
      <c r="F73" s="203"/>
      <c r="G73" s="203"/>
      <c r="H73" s="208" t="s">
        <v>86</v>
      </c>
      <c r="I73" s="208">
        <v>-0.03</v>
      </c>
      <c r="J73" s="208">
        <v>-0.09</v>
      </c>
      <c r="K73" s="208" t="s">
        <v>86</v>
      </c>
    </row>
    <row r="74" spans="1:11" s="2" customFormat="1" ht="21" customHeight="1" thickBot="1">
      <c r="A74" s="189" t="s">
        <v>516</v>
      </c>
      <c r="B74" s="203"/>
      <c r="C74" s="203"/>
      <c r="D74" s="203"/>
      <c r="E74" s="203"/>
      <c r="F74" s="203"/>
      <c r="G74" s="203"/>
      <c r="H74" s="208">
        <v>-0.12</v>
      </c>
      <c r="I74" s="208">
        <v>-0.12</v>
      </c>
      <c r="J74" s="208">
        <v>-0.16</v>
      </c>
      <c r="K74" s="208">
        <v>-0.19</v>
      </c>
    </row>
    <row r="75" spans="1:11" s="2" customFormat="1" ht="21" customHeight="1" thickBot="1">
      <c r="A75" s="189" t="s">
        <v>475</v>
      </c>
      <c r="B75" s="203"/>
      <c r="C75" s="203"/>
      <c r="D75" s="203"/>
      <c r="E75" s="203"/>
      <c r="F75" s="203"/>
      <c r="G75" s="203"/>
      <c r="H75" s="208">
        <v>-7.0000000000000007E-2</v>
      </c>
      <c r="I75" s="208">
        <v>0.06</v>
      </c>
      <c r="J75" s="208">
        <v>0.18</v>
      </c>
      <c r="K75" s="208">
        <v>-0.09</v>
      </c>
    </row>
    <row r="76" spans="1:11" s="2" customFormat="1" ht="21" customHeight="1" thickBot="1">
      <c r="A76" s="189" t="s">
        <v>275</v>
      </c>
      <c r="B76" s="203"/>
      <c r="C76" s="203"/>
      <c r="D76" s="203"/>
      <c r="E76" s="203"/>
      <c r="F76" s="203"/>
      <c r="G76" s="203"/>
      <c r="H76" s="208">
        <v>0.02</v>
      </c>
      <c r="I76" s="208">
        <v>-0.02</v>
      </c>
      <c r="J76" s="208" t="s">
        <v>86</v>
      </c>
      <c r="K76" s="208" t="s">
        <v>86</v>
      </c>
    </row>
    <row r="77" spans="1:11" s="2" customFormat="1" ht="21" customHeight="1" thickBot="1">
      <c r="A77" s="189" t="s">
        <v>400</v>
      </c>
      <c r="B77" s="203"/>
      <c r="C77" s="203"/>
      <c r="D77" s="203"/>
      <c r="E77" s="203"/>
      <c r="F77" s="203"/>
      <c r="G77" s="203"/>
      <c r="H77" s="208" t="s">
        <v>86</v>
      </c>
      <c r="I77" s="208">
        <v>-0.01</v>
      </c>
      <c r="J77" s="208" t="s">
        <v>86</v>
      </c>
      <c r="K77" s="208" t="s">
        <v>86</v>
      </c>
    </row>
    <row r="78" spans="1:11" s="2" customFormat="1" ht="21" customHeight="1" thickBot="1">
      <c r="A78" s="189" t="s">
        <v>896</v>
      </c>
      <c r="B78" s="203"/>
      <c r="C78" s="203"/>
      <c r="D78" s="203"/>
      <c r="E78" s="203"/>
      <c r="F78" s="203"/>
      <c r="G78" s="203"/>
      <c r="H78" s="208" t="s">
        <v>86</v>
      </c>
      <c r="I78" s="208" t="s">
        <v>86</v>
      </c>
      <c r="J78" s="208" t="s">
        <v>86</v>
      </c>
      <c r="K78" s="208">
        <v>-0.03</v>
      </c>
    </row>
    <row r="79" spans="1:11" s="2" customFormat="1" ht="21" customHeight="1" thickBot="1">
      <c r="A79" s="189" t="s">
        <v>411</v>
      </c>
      <c r="B79" s="203"/>
      <c r="C79" s="203"/>
      <c r="D79" s="203"/>
      <c r="E79" s="203"/>
      <c r="F79" s="203"/>
      <c r="G79" s="203"/>
      <c r="H79" s="208" t="s">
        <v>86</v>
      </c>
      <c r="I79" s="208">
        <v>-0.01</v>
      </c>
      <c r="J79" s="208" t="s">
        <v>86</v>
      </c>
      <c r="K79" s="208">
        <v>-0.15000000000000002</v>
      </c>
    </row>
    <row r="80" spans="1:11" s="43" customFormat="1" ht="21" customHeight="1" thickBot="1">
      <c r="A80" s="648" t="s">
        <v>80</v>
      </c>
      <c r="B80" s="664"/>
      <c r="C80" s="664"/>
      <c r="D80" s="664"/>
      <c r="E80" s="664"/>
      <c r="F80" s="664"/>
      <c r="G80" s="664"/>
      <c r="H80" s="670">
        <v>1.64</v>
      </c>
      <c r="I80" s="670">
        <v>1.8</v>
      </c>
      <c r="J80" s="670">
        <v>1.8899999999999997</v>
      </c>
      <c r="K80" s="670">
        <v>1.7599999999999998</v>
      </c>
    </row>
    <row r="81" spans="1:11" s="2" customFormat="1"/>
    <row r="82" spans="1:11">
      <c r="A82" s="651" t="s">
        <v>17</v>
      </c>
    </row>
    <row r="83" spans="1:11" s="2" customFormat="1">
      <c r="A83" s="1010" t="s">
        <v>943</v>
      </c>
      <c r="B83" s="1011"/>
      <c r="C83" s="1011"/>
      <c r="D83" s="1011"/>
      <c r="E83" s="1011"/>
      <c r="F83" s="1011"/>
      <c r="G83" s="1011"/>
      <c r="H83" s="1011"/>
      <c r="I83" s="1011"/>
      <c r="J83" s="1011"/>
      <c r="K83" s="1011"/>
    </row>
    <row r="84" spans="1:11">
      <c r="A84" s="925"/>
      <c r="B84" s="926"/>
      <c r="C84" s="926"/>
      <c r="D84" s="926"/>
      <c r="E84" s="926"/>
      <c r="F84" s="926"/>
      <c r="G84" s="926"/>
      <c r="H84" s="926"/>
      <c r="I84" s="926"/>
      <c r="J84" s="926"/>
      <c r="K84" s="926"/>
    </row>
    <row r="85" spans="1:11" s="2" customFormat="1" ht="19.5" thickBot="1">
      <c r="A85" s="673" t="s">
        <v>531</v>
      </c>
    </row>
    <row r="86" spans="1:11" s="2" customFormat="1" ht="39" thickTop="1" thickBot="1">
      <c r="A86" s="1023" t="s">
        <v>751</v>
      </c>
      <c r="B86" s="593" t="s">
        <v>526</v>
      </c>
      <c r="C86" s="593" t="s">
        <v>527</v>
      </c>
      <c r="D86" s="593" t="s">
        <v>532</v>
      </c>
      <c r="E86" s="593" t="s">
        <v>528</v>
      </c>
    </row>
    <row r="87" spans="1:11" s="2" customFormat="1" ht="20.25" thickTop="1" thickBot="1">
      <c r="A87" s="1024"/>
      <c r="B87" s="559" t="s">
        <v>43</v>
      </c>
      <c r="C87" s="559" t="s">
        <v>43</v>
      </c>
      <c r="D87" s="559" t="s">
        <v>43</v>
      </c>
      <c r="E87" s="559" t="s">
        <v>101</v>
      </c>
    </row>
    <row r="88" spans="1:11" s="2" customFormat="1" ht="21.75" customHeight="1" thickTop="1" thickBot="1">
      <c r="A88" s="675" t="s">
        <v>476</v>
      </c>
      <c r="B88" s="659">
        <v>9.3000000000000007</v>
      </c>
      <c r="C88" s="659">
        <v>4.9000000000000004</v>
      </c>
      <c r="D88" s="659">
        <v>4.4000000000000004</v>
      </c>
      <c r="E88" s="670">
        <v>1.89</v>
      </c>
    </row>
    <row r="89" spans="1:11" s="2" customFormat="1" ht="21.75" customHeight="1">
      <c r="A89" s="456" t="s">
        <v>74</v>
      </c>
      <c r="B89" s="457">
        <v>0.7</v>
      </c>
      <c r="C89" s="457">
        <v>-0.1</v>
      </c>
      <c r="D89" s="454">
        <v>0.79999999999999993</v>
      </c>
      <c r="E89" s="458">
        <v>0.2</v>
      </c>
      <c r="F89" s="441"/>
    </row>
    <row r="90" spans="1:11" ht="21.75" customHeight="1">
      <c r="A90" s="887" t="s">
        <v>872</v>
      </c>
      <c r="B90" s="454">
        <v>0.3</v>
      </c>
      <c r="C90" s="454">
        <v>0</v>
      </c>
      <c r="D90" s="454">
        <v>0.3</v>
      </c>
      <c r="E90" s="861">
        <v>7.0000000000000007E-2</v>
      </c>
      <c r="F90" s="441"/>
    </row>
    <row r="91" spans="1:11" s="2" customFormat="1" ht="21.75" customHeight="1">
      <c r="A91" s="453" t="s">
        <v>897</v>
      </c>
      <c r="B91" s="454">
        <v>0</v>
      </c>
      <c r="C91" s="454">
        <v>-0.4</v>
      </c>
      <c r="D91" s="454">
        <v>0.4</v>
      </c>
      <c r="E91" s="455">
        <v>0.16</v>
      </c>
      <c r="F91" s="441"/>
    </row>
    <row r="92" spans="1:11" s="2" customFormat="1" ht="21.75" customHeight="1">
      <c r="A92" s="453" t="s">
        <v>500</v>
      </c>
      <c r="B92" s="454">
        <v>-0.1</v>
      </c>
      <c r="C92" s="454">
        <v>0.2</v>
      </c>
      <c r="D92" s="454">
        <v>-0.30000000000000004</v>
      </c>
      <c r="E92" s="455">
        <v>-0.1</v>
      </c>
      <c r="F92" s="441"/>
    </row>
    <row r="93" spans="1:11" s="2" customFormat="1" ht="21.75" customHeight="1">
      <c r="A93" s="453" t="s">
        <v>529</v>
      </c>
      <c r="B93" s="454">
        <v>-0.9</v>
      </c>
      <c r="C93" s="454">
        <v>0</v>
      </c>
      <c r="D93" s="454">
        <v>-0.9</v>
      </c>
      <c r="E93" s="455">
        <v>-0.19</v>
      </c>
      <c r="F93" s="441"/>
    </row>
    <row r="94" spans="1:11" s="2" customFormat="1" ht="21.75" customHeight="1">
      <c r="A94" s="453" t="s">
        <v>475</v>
      </c>
      <c r="B94" s="454">
        <v>-0.2</v>
      </c>
      <c r="C94" s="454">
        <v>0.1</v>
      </c>
      <c r="D94" s="454">
        <v>-0.30000000000000004</v>
      </c>
      <c r="E94" s="455">
        <v>-0.09</v>
      </c>
      <c r="F94" s="441"/>
    </row>
    <row r="95" spans="1:11" s="2" customFormat="1" ht="21.75" customHeight="1">
      <c r="A95" s="453" t="s">
        <v>896</v>
      </c>
      <c r="B95" s="454">
        <v>-0.1</v>
      </c>
      <c r="C95" s="454">
        <v>0</v>
      </c>
      <c r="D95" s="454">
        <v>-0.1</v>
      </c>
      <c r="E95" s="455">
        <v>-0.03</v>
      </c>
      <c r="F95" s="441"/>
    </row>
    <row r="96" spans="1:11" s="2" customFormat="1" ht="21.75" customHeight="1" thickBot="1">
      <c r="A96" s="459" t="s">
        <v>916</v>
      </c>
      <c r="B96" s="929">
        <v>-0.1</v>
      </c>
      <c r="C96" s="929">
        <v>0.3</v>
      </c>
      <c r="D96" s="929">
        <v>-0.4</v>
      </c>
      <c r="E96" s="930">
        <v>-0.15</v>
      </c>
      <c r="F96" s="441"/>
    </row>
    <row r="97" spans="1:11" s="2" customFormat="1" ht="21.75" customHeight="1" thickBot="1">
      <c r="A97" s="648" t="s">
        <v>751</v>
      </c>
      <c r="B97" s="825">
        <v>8.9</v>
      </c>
      <c r="C97" s="667">
        <v>5</v>
      </c>
      <c r="D97" s="659">
        <v>3.9000000000000012</v>
      </c>
      <c r="E97" s="649">
        <v>1.7599999999999998</v>
      </c>
    </row>
    <row r="99" spans="1:11">
      <c r="A99" s="978" t="s">
        <v>17</v>
      </c>
      <c r="B99" s="932"/>
      <c r="C99" s="932"/>
      <c r="D99" s="932"/>
      <c r="E99" s="932"/>
      <c r="F99" s="932"/>
      <c r="G99" s="932"/>
      <c r="H99" s="932"/>
      <c r="I99" s="932"/>
      <c r="J99" s="932"/>
      <c r="K99" s="932"/>
    </row>
    <row r="100" spans="1:11">
      <c r="A100" s="1021" t="s">
        <v>944</v>
      </c>
      <c r="B100" s="1021"/>
      <c r="C100" s="1021"/>
      <c r="D100" s="1021"/>
      <c r="E100" s="1021"/>
      <c r="F100" s="1021"/>
      <c r="G100" s="1021"/>
      <c r="H100" s="1021"/>
      <c r="I100" s="1021"/>
      <c r="J100" s="1021"/>
      <c r="K100" s="1021"/>
    </row>
  </sheetData>
  <mergeCells count="10">
    <mergeCell ref="A100:K100"/>
    <mergeCell ref="A64:K64"/>
    <mergeCell ref="A33:K33"/>
    <mergeCell ref="A34:K34"/>
    <mergeCell ref="A86:A87"/>
    <mergeCell ref="A60:K60"/>
    <mergeCell ref="A61:K61"/>
    <mergeCell ref="A62:K62"/>
    <mergeCell ref="A63:K63"/>
    <mergeCell ref="A83:K83"/>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sheetPr>
  <dimension ref="A1:J28"/>
  <sheetViews>
    <sheetView showGridLines="0" zoomScaleNormal="100" workbookViewId="0"/>
  </sheetViews>
  <sheetFormatPr defaultColWidth="9.140625" defaultRowHeight="16.5"/>
  <cols>
    <col min="1" max="1" width="56.140625" style="2" customWidth="1"/>
    <col min="2" max="8" width="13.7109375" style="2" customWidth="1"/>
    <col min="9" max="9" width="14.28515625" style="2" customWidth="1"/>
    <col min="10" max="16384" width="9.140625" style="2"/>
  </cols>
  <sheetData>
    <row r="1" spans="1:10" ht="18.75">
      <c r="A1" s="609" t="s">
        <v>82</v>
      </c>
    </row>
    <row r="2" spans="1:10" ht="17.25" thickBot="1">
      <c r="E2" s="644" t="s">
        <v>15</v>
      </c>
    </row>
    <row r="3" spans="1:10" s="4" customFormat="1" ht="35.1" customHeight="1" thickTop="1" thickBot="1">
      <c r="A3" s="554"/>
      <c r="B3" s="559">
        <v>2016</v>
      </c>
      <c r="C3" s="559">
        <v>2017</v>
      </c>
      <c r="D3" s="559">
        <v>2018</v>
      </c>
      <c r="E3" s="559">
        <v>2019</v>
      </c>
      <c r="F3" s="559">
        <v>2020</v>
      </c>
      <c r="G3" s="559">
        <v>2021</v>
      </c>
      <c r="H3" s="559">
        <v>2022</v>
      </c>
      <c r="I3" s="559">
        <v>2023</v>
      </c>
    </row>
    <row r="4" spans="1:10" ht="21" customHeight="1" thickTop="1" thickBot="1">
      <c r="A4" s="647" t="s">
        <v>83</v>
      </c>
      <c r="B4" s="652"/>
      <c r="C4" s="652"/>
      <c r="D4" s="652"/>
      <c r="E4" s="652"/>
      <c r="F4" s="652"/>
      <c r="G4" s="652"/>
      <c r="H4" s="652"/>
      <c r="I4" s="652"/>
    </row>
    <row r="5" spans="1:10" s="43" customFormat="1" ht="21" customHeight="1" thickBot="1">
      <c r="A5" s="653" t="s">
        <v>253</v>
      </c>
      <c r="B5" s="654">
        <v>0.1</v>
      </c>
      <c r="C5" s="654">
        <v>0.7</v>
      </c>
      <c r="D5" s="654">
        <v>0.7</v>
      </c>
      <c r="E5" s="655">
        <v>1</v>
      </c>
      <c r="F5" s="656">
        <v>1.2</v>
      </c>
      <c r="G5" s="656">
        <v>2.9</v>
      </c>
      <c r="H5" s="656">
        <v>2.5999999999999996</v>
      </c>
      <c r="I5" s="656">
        <v>2.2999999999999998</v>
      </c>
    </row>
    <row r="6" spans="1:10" ht="21" customHeight="1">
      <c r="A6" s="152" t="s">
        <v>567</v>
      </c>
      <c r="B6" s="153"/>
      <c r="C6" s="153"/>
      <c r="D6" s="154">
        <v>0.1</v>
      </c>
      <c r="E6" s="153"/>
      <c r="F6" s="153"/>
      <c r="G6" s="153"/>
      <c r="H6" s="153"/>
      <c r="I6" s="153"/>
    </row>
    <row r="7" spans="1:10" ht="21" customHeight="1" thickBot="1">
      <c r="A7" s="55" t="s">
        <v>568</v>
      </c>
      <c r="B7" s="56"/>
      <c r="C7" s="56"/>
      <c r="D7" s="56"/>
      <c r="E7" s="56"/>
      <c r="F7" s="155">
        <v>1.4</v>
      </c>
      <c r="G7" s="56"/>
      <c r="H7" s="56"/>
      <c r="I7" s="56"/>
    </row>
    <row r="8" spans="1:10" s="43" customFormat="1" ht="21" customHeight="1" thickBot="1">
      <c r="A8" s="653" t="s">
        <v>254</v>
      </c>
      <c r="B8" s="654">
        <v>0.1</v>
      </c>
      <c r="C8" s="654">
        <v>0.7</v>
      </c>
      <c r="D8" s="654">
        <v>0.8</v>
      </c>
      <c r="E8" s="655">
        <v>1</v>
      </c>
      <c r="F8" s="656">
        <v>2.6</v>
      </c>
      <c r="G8" s="656">
        <v>2.9</v>
      </c>
      <c r="H8" s="656">
        <v>2.5999999999999996</v>
      </c>
      <c r="I8" s="656">
        <v>2.2999999999999998</v>
      </c>
    </row>
    <row r="9" spans="1:10" ht="21" customHeight="1">
      <c r="A9" s="152" t="s">
        <v>555</v>
      </c>
      <c r="B9" s="154">
        <v>0.2</v>
      </c>
      <c r="C9" s="154">
        <v>0.2</v>
      </c>
      <c r="D9" s="154">
        <v>0.4</v>
      </c>
      <c r="E9" s="154">
        <v>0.5</v>
      </c>
      <c r="F9" s="156">
        <v>0.8</v>
      </c>
      <c r="G9" s="156">
        <v>0.8</v>
      </c>
      <c r="H9" s="156">
        <v>0.8</v>
      </c>
      <c r="I9" s="156">
        <v>0.8</v>
      </c>
      <c r="J9" s="16"/>
    </row>
    <row r="10" spans="1:10" s="814" customFormat="1" ht="21" customHeight="1">
      <c r="A10" s="888" t="s">
        <v>872</v>
      </c>
      <c r="B10" s="889"/>
      <c r="C10" s="889"/>
      <c r="D10" s="889"/>
      <c r="E10" s="889"/>
      <c r="F10" s="889"/>
      <c r="G10" s="889"/>
      <c r="H10" s="889"/>
      <c r="I10" s="862">
        <v>0.3</v>
      </c>
      <c r="J10" s="16"/>
    </row>
    <row r="11" spans="1:10" ht="21" customHeight="1">
      <c r="A11" s="57" t="s">
        <v>39</v>
      </c>
      <c r="B11" s="58">
        <v>0.6</v>
      </c>
      <c r="C11" s="58">
        <v>0.5</v>
      </c>
      <c r="D11" s="58">
        <v>0.6</v>
      </c>
      <c r="E11" s="58">
        <v>0.6</v>
      </c>
      <c r="F11" s="157">
        <v>1.3</v>
      </c>
      <c r="G11" s="157">
        <v>1.2</v>
      </c>
      <c r="H11" s="157">
        <v>0.6</v>
      </c>
      <c r="I11" s="157">
        <v>1</v>
      </c>
    </row>
    <row r="12" spans="1:10" ht="21" customHeight="1">
      <c r="A12" s="57" t="s">
        <v>85</v>
      </c>
      <c r="B12" s="58">
        <v>-0.4</v>
      </c>
      <c r="C12" s="58">
        <v>-0.6</v>
      </c>
      <c r="D12" s="58">
        <v>-0.7</v>
      </c>
      <c r="E12" s="58">
        <v>-0.9</v>
      </c>
      <c r="F12" s="157">
        <v>-1.6</v>
      </c>
      <c r="G12" s="157">
        <v>-1.6</v>
      </c>
      <c r="H12" s="157">
        <v>-1.5</v>
      </c>
      <c r="I12" s="157">
        <v>-2</v>
      </c>
    </row>
    <row r="13" spans="1:10" ht="21" customHeight="1">
      <c r="A13" s="57" t="s">
        <v>79</v>
      </c>
      <c r="B13" s="58">
        <v>0.3</v>
      </c>
      <c r="C13" s="58" t="s">
        <v>86</v>
      </c>
      <c r="D13" s="58" t="s">
        <v>86</v>
      </c>
      <c r="E13" s="58" t="s">
        <v>86</v>
      </c>
      <c r="F13" s="157" t="s">
        <v>86</v>
      </c>
      <c r="G13" s="157" t="s">
        <v>86</v>
      </c>
      <c r="H13" s="157" t="s">
        <v>86</v>
      </c>
      <c r="I13" s="924" t="s">
        <v>86</v>
      </c>
    </row>
    <row r="14" spans="1:10" ht="21" customHeight="1">
      <c r="A14" s="57" t="s">
        <v>75</v>
      </c>
      <c r="B14" s="58" t="s">
        <v>86</v>
      </c>
      <c r="C14" s="58" t="s">
        <v>86</v>
      </c>
      <c r="D14" s="58">
        <v>0.1</v>
      </c>
      <c r="E14" s="58" t="s">
        <v>86</v>
      </c>
      <c r="F14" s="157" t="s">
        <v>86</v>
      </c>
      <c r="G14" s="157" t="s">
        <v>86</v>
      </c>
      <c r="H14" s="157" t="s">
        <v>86</v>
      </c>
      <c r="I14" s="494" t="s">
        <v>86</v>
      </c>
    </row>
    <row r="15" spans="1:10" ht="21" customHeight="1">
      <c r="A15" s="57" t="s">
        <v>296</v>
      </c>
      <c r="B15" s="58" t="s">
        <v>86</v>
      </c>
      <c r="C15" s="58" t="s">
        <v>86</v>
      </c>
      <c r="D15" s="58" t="s">
        <v>86</v>
      </c>
      <c r="E15" s="58" t="s">
        <v>86</v>
      </c>
      <c r="F15" s="157" t="s">
        <v>86</v>
      </c>
      <c r="G15" s="157" t="s">
        <v>86</v>
      </c>
      <c r="H15" s="157" t="s">
        <v>86</v>
      </c>
      <c r="I15" s="494" t="s">
        <v>86</v>
      </c>
    </row>
    <row r="16" spans="1:10" ht="21" customHeight="1">
      <c r="A16" s="57" t="s">
        <v>945</v>
      </c>
      <c r="B16" s="58" t="s">
        <v>86</v>
      </c>
      <c r="C16" s="58" t="s">
        <v>86</v>
      </c>
      <c r="D16" s="58">
        <v>-0.1</v>
      </c>
      <c r="E16" s="58">
        <v>-0.1</v>
      </c>
      <c r="F16" s="157" t="s">
        <v>86</v>
      </c>
      <c r="G16" s="157">
        <v>-0.4</v>
      </c>
      <c r="H16" s="157">
        <v>-0.3</v>
      </c>
      <c r="I16" s="157">
        <v>-0.3</v>
      </c>
    </row>
    <row r="17" spans="1:10" ht="18.75">
      <c r="A17" s="57" t="s">
        <v>1010</v>
      </c>
      <c r="B17" s="58" t="s">
        <v>86</v>
      </c>
      <c r="C17" s="58" t="s">
        <v>86</v>
      </c>
      <c r="D17" s="58" t="s">
        <v>86</v>
      </c>
      <c r="E17" s="58">
        <v>0.3</v>
      </c>
      <c r="F17" s="157" t="s">
        <v>86</v>
      </c>
      <c r="G17" s="157">
        <v>0.4</v>
      </c>
      <c r="H17" s="157">
        <v>0.3</v>
      </c>
      <c r="I17" s="157">
        <v>0.3</v>
      </c>
    </row>
    <row r="18" spans="1:10" ht="21" customHeight="1">
      <c r="A18" s="57" t="s">
        <v>418</v>
      </c>
      <c r="B18" s="58" t="s">
        <v>86</v>
      </c>
      <c r="C18" s="58" t="s">
        <v>86</v>
      </c>
      <c r="D18" s="58" t="s">
        <v>86</v>
      </c>
      <c r="E18" s="58" t="s">
        <v>86</v>
      </c>
      <c r="F18" s="58" t="s">
        <v>86</v>
      </c>
      <c r="G18" s="157">
        <v>-0.4</v>
      </c>
      <c r="H18" s="157" t="s">
        <v>86</v>
      </c>
      <c r="I18" s="924" t="s">
        <v>86</v>
      </c>
    </row>
    <row r="19" spans="1:10" ht="21" customHeight="1">
      <c r="A19" s="491" t="s">
        <v>84</v>
      </c>
      <c r="B19" s="157">
        <v>-0.10000000000000003</v>
      </c>
      <c r="C19" s="157">
        <v>-0.1</v>
      </c>
      <c r="D19" s="157">
        <v>-0.1</v>
      </c>
      <c r="E19" s="157">
        <v>0.1</v>
      </c>
      <c r="F19" s="157">
        <v>-0.2</v>
      </c>
      <c r="G19" s="492">
        <v>0.2</v>
      </c>
      <c r="H19" s="492">
        <v>-0.2</v>
      </c>
      <c r="I19" s="157">
        <v>-0.3</v>
      </c>
    </row>
    <row r="20" spans="1:10" ht="21" customHeight="1" thickBot="1">
      <c r="A20" s="493" t="s">
        <v>1011</v>
      </c>
      <c r="B20" s="495">
        <v>0</v>
      </c>
      <c r="C20" s="495">
        <v>0</v>
      </c>
      <c r="D20" s="495">
        <v>0</v>
      </c>
      <c r="E20" s="494">
        <v>-0.3</v>
      </c>
      <c r="F20" s="495">
        <v>0</v>
      </c>
      <c r="G20" s="494">
        <v>-0.5</v>
      </c>
      <c r="H20" s="494" t="s">
        <v>86</v>
      </c>
      <c r="I20" s="931">
        <v>0.1</v>
      </c>
      <c r="J20" s="16"/>
    </row>
    <row r="21" spans="1:10" s="43" customFormat="1" ht="21" customHeight="1" thickBot="1">
      <c r="A21" s="653" t="s">
        <v>255</v>
      </c>
      <c r="B21" s="657">
        <v>0.69999999999999984</v>
      </c>
      <c r="C21" s="657">
        <v>0.69999999999999984</v>
      </c>
      <c r="D21" s="657">
        <v>1.0000000000000002</v>
      </c>
      <c r="E21" s="657">
        <v>1.2</v>
      </c>
      <c r="F21" s="658">
        <v>2.9</v>
      </c>
      <c r="G21" s="658">
        <v>2.5999999999999996</v>
      </c>
      <c r="H21" s="658">
        <v>2.2999999999999994</v>
      </c>
      <c r="I21" s="658">
        <v>2.1999999999999997</v>
      </c>
    </row>
    <row r="23" spans="1:10">
      <c r="B23" s="50"/>
      <c r="C23" s="3"/>
      <c r="D23" s="50"/>
      <c r="E23" s="3"/>
    </row>
    <row r="24" spans="1:10" s="21" customFormat="1">
      <c r="A24" s="651" t="s">
        <v>17</v>
      </c>
    </row>
    <row r="25" spans="1:10" s="21" customFormat="1">
      <c r="A25" s="1011" t="s">
        <v>580</v>
      </c>
      <c r="B25" s="1011"/>
      <c r="C25" s="1011"/>
      <c r="D25" s="1011"/>
      <c r="E25" s="1011"/>
      <c r="F25" s="1011"/>
      <c r="G25" s="1011"/>
      <c r="H25" s="1011"/>
      <c r="I25" s="1011"/>
    </row>
    <row r="26" spans="1:10" s="21" customFormat="1">
      <c r="A26" s="1011" t="s">
        <v>581</v>
      </c>
      <c r="B26" s="1011"/>
      <c r="C26" s="1011"/>
      <c r="D26" s="1011"/>
      <c r="E26" s="1011"/>
      <c r="F26" s="1011"/>
      <c r="G26" s="1011"/>
      <c r="H26" s="1011"/>
      <c r="I26" s="1011"/>
    </row>
    <row r="27" spans="1:10" s="21" customFormat="1">
      <c r="A27" s="1011" t="s">
        <v>582</v>
      </c>
      <c r="B27" s="1011"/>
      <c r="C27" s="1011"/>
      <c r="D27" s="1011"/>
      <c r="E27" s="1011"/>
      <c r="F27" s="1011"/>
      <c r="G27" s="1011"/>
      <c r="H27" s="1011"/>
      <c r="I27" s="1011"/>
    </row>
    <row r="28" spans="1:10">
      <c r="A28" s="1011"/>
      <c r="B28" s="1011"/>
      <c r="C28" s="1011"/>
      <c r="D28" s="1011"/>
      <c r="E28" s="1011"/>
      <c r="F28" s="1011"/>
      <c r="G28" s="1011"/>
      <c r="H28" s="1011"/>
      <c r="I28" s="1011"/>
    </row>
  </sheetData>
  <mergeCells count="4">
    <mergeCell ref="A25:I25"/>
    <mergeCell ref="A26:I26"/>
    <mergeCell ref="A27:I27"/>
    <mergeCell ref="A28:I28"/>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sheetPr>
  <dimension ref="A1:F26"/>
  <sheetViews>
    <sheetView showGridLines="0" workbookViewId="0"/>
  </sheetViews>
  <sheetFormatPr defaultColWidth="9.140625" defaultRowHeight="16.5"/>
  <cols>
    <col min="1" max="1" width="74.5703125" style="2" bestFit="1" customWidth="1"/>
    <col min="2" max="4" width="13.7109375" style="2" customWidth="1"/>
    <col min="5" max="5" width="16.28515625" style="2" customWidth="1"/>
    <col min="6" max="6" width="13.5703125" style="2" customWidth="1"/>
    <col min="7" max="16384" width="9.140625" style="2"/>
  </cols>
  <sheetData>
    <row r="1" spans="1:6" ht="18.75">
      <c r="A1" s="609" t="s">
        <v>87</v>
      </c>
    </row>
    <row r="2" spans="1:6" ht="18.75">
      <c r="A2" s="1"/>
    </row>
    <row r="3" spans="1:6" ht="17.25" thickBot="1">
      <c r="B3" s="644" t="s">
        <v>16</v>
      </c>
    </row>
    <row r="4" spans="1:6" s="4" customFormat="1" ht="35.1" customHeight="1" thickTop="1" thickBot="1">
      <c r="B4" s="559">
        <v>2019</v>
      </c>
      <c r="C4" s="559">
        <v>2020</v>
      </c>
      <c r="D4" s="559">
        <v>2021</v>
      </c>
      <c r="E4" s="559">
        <v>2022</v>
      </c>
      <c r="F4" s="559">
        <v>2023</v>
      </c>
    </row>
    <row r="5" spans="1:6" ht="21" customHeight="1" thickTop="1" thickBot="1">
      <c r="A5" s="647" t="s">
        <v>88</v>
      </c>
      <c r="B5" s="5"/>
      <c r="C5" s="5"/>
      <c r="D5" s="5"/>
      <c r="E5" s="5"/>
      <c r="F5" s="5"/>
    </row>
    <row r="6" spans="1:6" ht="21" customHeight="1" thickBot="1">
      <c r="A6" s="189" t="s">
        <v>89</v>
      </c>
      <c r="B6" s="209">
        <v>0.21</v>
      </c>
      <c r="C6" s="209">
        <v>0.23</v>
      </c>
      <c r="D6" s="210">
        <v>0.22</v>
      </c>
      <c r="E6" s="210">
        <v>0.16</v>
      </c>
      <c r="F6" s="210">
        <v>0.15</v>
      </c>
    </row>
    <row r="7" spans="1:6" ht="21" customHeight="1" thickBot="1">
      <c r="A7" s="189" t="s">
        <v>90</v>
      </c>
      <c r="B7" s="209">
        <v>0.06</v>
      </c>
      <c r="C7" s="209">
        <v>0.04</v>
      </c>
      <c r="D7" s="210">
        <v>0.03</v>
      </c>
      <c r="E7" s="210">
        <v>0.03</v>
      </c>
      <c r="F7" s="210">
        <v>0.04</v>
      </c>
    </row>
    <row r="8" spans="1:6" ht="21" customHeight="1" thickBot="1">
      <c r="A8" s="189" t="s">
        <v>91</v>
      </c>
      <c r="B8" s="209">
        <v>0.16</v>
      </c>
      <c r="C8" s="209">
        <v>0.19</v>
      </c>
      <c r="D8" s="210">
        <v>0.19</v>
      </c>
      <c r="E8" s="210">
        <v>0.17</v>
      </c>
      <c r="F8" s="210">
        <v>0.19</v>
      </c>
    </row>
    <row r="9" spans="1:6" ht="21" customHeight="1" thickBot="1">
      <c r="A9" s="189" t="s">
        <v>92</v>
      </c>
      <c r="B9" s="209">
        <v>0.2</v>
      </c>
      <c r="C9" s="209">
        <v>0.19</v>
      </c>
      <c r="D9" s="210">
        <v>0.21</v>
      </c>
      <c r="E9" s="210">
        <v>0.2</v>
      </c>
      <c r="F9" s="210">
        <v>0.23</v>
      </c>
    </row>
    <row r="10" spans="1:6" ht="21" customHeight="1" thickBot="1">
      <c r="A10" s="189" t="s">
        <v>93</v>
      </c>
      <c r="B10" s="209">
        <v>7.0000000000000007E-2</v>
      </c>
      <c r="C10" s="209">
        <v>7.0000000000000007E-2</v>
      </c>
      <c r="D10" s="210">
        <v>0.08</v>
      </c>
      <c r="E10" s="210">
        <v>0.08</v>
      </c>
      <c r="F10" s="210">
        <v>0.05</v>
      </c>
    </row>
    <row r="11" spans="1:6" ht="21" customHeight="1" thickBot="1">
      <c r="A11" s="189" t="s">
        <v>94</v>
      </c>
      <c r="B11" s="209">
        <v>0.08</v>
      </c>
      <c r="C11" s="209">
        <v>0.05</v>
      </c>
      <c r="D11" s="210">
        <v>0.06</v>
      </c>
      <c r="E11" s="210">
        <v>7.0000000000000007E-2</v>
      </c>
      <c r="F11" s="210">
        <v>7.0000000000000007E-2</v>
      </c>
    </row>
    <row r="12" spans="1:6" ht="21" customHeight="1" thickBot="1">
      <c r="A12" s="189" t="s">
        <v>95</v>
      </c>
      <c r="B12" s="209">
        <v>0.05</v>
      </c>
      <c r="C12" s="209">
        <v>0.05</v>
      </c>
      <c r="D12" s="210">
        <v>0.06</v>
      </c>
      <c r="E12" s="210">
        <v>0.05</v>
      </c>
      <c r="F12" s="210">
        <v>0.05</v>
      </c>
    </row>
    <row r="13" spans="1:6" ht="21" customHeight="1" thickBot="1">
      <c r="A13" s="189" t="s">
        <v>96</v>
      </c>
      <c r="B13" s="209">
        <v>0.04</v>
      </c>
      <c r="C13" s="209">
        <v>0.03</v>
      </c>
      <c r="D13" s="210">
        <v>0.03</v>
      </c>
      <c r="E13" s="210">
        <v>0.04</v>
      </c>
      <c r="F13" s="210">
        <v>0.03</v>
      </c>
    </row>
    <row r="14" spans="1:6" ht="21" customHeight="1" thickBot="1">
      <c r="A14" s="189" t="s">
        <v>97</v>
      </c>
      <c r="B14" s="209">
        <v>0.02</v>
      </c>
      <c r="C14" s="210">
        <v>0.03</v>
      </c>
      <c r="D14" s="210">
        <v>0.05</v>
      </c>
      <c r="E14" s="210">
        <v>0.08</v>
      </c>
      <c r="F14" s="210">
        <v>0.06</v>
      </c>
    </row>
    <row r="15" spans="1:6" ht="21" customHeight="1" thickBot="1">
      <c r="A15" s="189" t="s">
        <v>98</v>
      </c>
      <c r="B15" s="209">
        <v>0.11</v>
      </c>
      <c r="C15" s="210">
        <v>0.12</v>
      </c>
      <c r="D15" s="210">
        <v>7.0000000000000007E-2</v>
      </c>
      <c r="E15" s="210">
        <v>0.12</v>
      </c>
      <c r="F15" s="210">
        <v>0.13</v>
      </c>
    </row>
    <row r="16" spans="1:6" s="43" customFormat="1" ht="21" customHeight="1" thickBot="1">
      <c r="A16" s="648" t="s">
        <v>99</v>
      </c>
      <c r="B16" s="649">
        <v>1.0000000000000002</v>
      </c>
      <c r="C16" s="650">
        <v>1</v>
      </c>
      <c r="D16" s="650">
        <v>1.0000000000000002</v>
      </c>
      <c r="E16" s="650">
        <v>1</v>
      </c>
      <c r="F16" s="650">
        <v>1</v>
      </c>
    </row>
    <row r="17" spans="1:6" ht="21" customHeight="1" thickBot="1">
      <c r="F17" s="5"/>
    </row>
    <row r="18" spans="1:6" ht="35.1" customHeight="1" thickBot="1">
      <c r="A18" s="648" t="s">
        <v>185</v>
      </c>
      <c r="B18" s="649">
        <v>1.61</v>
      </c>
      <c r="C18" s="650">
        <v>1.64</v>
      </c>
      <c r="D18" s="650">
        <v>1.8</v>
      </c>
      <c r="E18" s="650">
        <v>1.89</v>
      </c>
      <c r="F18" s="650">
        <v>1.76</v>
      </c>
    </row>
    <row r="21" spans="1:6">
      <c r="A21" s="651" t="s">
        <v>17</v>
      </c>
      <c r="B21" s="3"/>
    </row>
    <row r="22" spans="1:6">
      <c r="A22" s="1011" t="s">
        <v>569</v>
      </c>
      <c r="B22" s="1011"/>
      <c r="C22" s="1011"/>
      <c r="D22" s="1011"/>
      <c r="E22" s="1011"/>
      <c r="F22" s="1011"/>
    </row>
    <row r="23" spans="1:6" s="21" customFormat="1" ht="15" customHeight="1">
      <c r="A23" s="53"/>
    </row>
    <row r="24" spans="1:6" s="21" customFormat="1" ht="15" customHeight="1">
      <c r="A24" s="59"/>
    </row>
    <row r="25" spans="1:6" s="21" customFormat="1" ht="15" customHeight="1">
      <c r="A25" s="59"/>
    </row>
    <row r="26" spans="1:6" s="21" customFormat="1" ht="15" customHeight="1">
      <c r="A26" s="59"/>
    </row>
  </sheetData>
  <mergeCells count="1">
    <mergeCell ref="A22:F2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1:L51"/>
  <sheetViews>
    <sheetView showGridLines="0" zoomScaleNormal="100" workbookViewId="0"/>
  </sheetViews>
  <sheetFormatPr defaultColWidth="9.140625" defaultRowHeight="16.5"/>
  <cols>
    <col min="1" max="1" width="67" style="2" bestFit="1" customWidth="1"/>
    <col min="2" max="3" width="32.42578125" style="2" customWidth="1"/>
    <col min="4" max="16384" width="9.140625" style="2"/>
  </cols>
  <sheetData>
    <row r="1" spans="1:8" s="21" customFormat="1" ht="24.75" customHeight="1" thickBot="1">
      <c r="A1" s="550" t="s">
        <v>182</v>
      </c>
      <c r="B1" s="583"/>
      <c r="C1" s="583"/>
      <c r="E1" s="873"/>
    </row>
    <row r="2" spans="1:8" ht="24.75" customHeight="1" thickTop="1" thickBot="1">
      <c r="A2" s="583"/>
      <c r="B2" s="1026" t="s">
        <v>751</v>
      </c>
      <c r="C2" s="1026"/>
      <c r="E2" s="815"/>
    </row>
    <row r="3" spans="1:8" s="60" customFormat="1" ht="39" thickTop="1" thickBot="1">
      <c r="A3" s="550" t="s">
        <v>291</v>
      </c>
      <c r="B3" s="894" t="s">
        <v>467</v>
      </c>
      <c r="C3" s="894" t="s">
        <v>307</v>
      </c>
      <c r="E3" s="868"/>
    </row>
    <row r="4" spans="1:8" s="60" customFormat="1" ht="20.25" customHeight="1" thickTop="1" thickBot="1">
      <c r="A4" s="953"/>
      <c r="B4" s="954" t="s">
        <v>43</v>
      </c>
      <c r="C4" s="954" t="s">
        <v>101</v>
      </c>
      <c r="E4" s="868"/>
    </row>
    <row r="5" spans="1:8" s="60" customFormat="1" ht="27" customHeight="1" thickTop="1" thickBot="1">
      <c r="A5" s="968" t="s">
        <v>987</v>
      </c>
      <c r="B5" s="969">
        <v>3.9</v>
      </c>
      <c r="C5" s="970">
        <v>1.76</v>
      </c>
      <c r="E5" s="868"/>
      <c r="F5" s="846"/>
    </row>
    <row r="6" spans="1:8" s="60" customFormat="1" ht="27" customHeight="1" thickBot="1">
      <c r="A6" s="971" t="s">
        <v>988</v>
      </c>
      <c r="B6" s="969">
        <v>4.0000000000000009</v>
      </c>
      <c r="C6" s="970">
        <v>1.81</v>
      </c>
      <c r="E6" s="846"/>
      <c r="F6" s="874"/>
      <c r="G6" s="846"/>
      <c r="H6" s="920"/>
    </row>
    <row r="7" spans="1:8" s="60" customFormat="1" ht="27" customHeight="1" thickBot="1">
      <c r="A7" s="971" t="s">
        <v>989</v>
      </c>
      <c r="B7" s="969">
        <v>3.7000000000000011</v>
      </c>
      <c r="C7" s="970">
        <v>1.71</v>
      </c>
      <c r="E7" s="846"/>
      <c r="F7" s="874"/>
      <c r="G7" s="846"/>
      <c r="H7" s="920"/>
    </row>
    <row r="8" spans="1:8" s="60" customFormat="1" ht="27" customHeight="1" thickBot="1">
      <c r="A8" s="971" t="s">
        <v>990</v>
      </c>
      <c r="B8" s="973">
        <v>3.5000000000000009</v>
      </c>
      <c r="C8" s="974">
        <v>1.66</v>
      </c>
      <c r="D8" s="868"/>
      <c r="E8" s="846"/>
      <c r="F8" s="874"/>
      <c r="G8" s="846"/>
      <c r="H8" s="920"/>
    </row>
    <row r="9" spans="1:8" s="60" customFormat="1" ht="27" customHeight="1" thickBot="1">
      <c r="A9" s="971" t="s">
        <v>991</v>
      </c>
      <c r="B9" s="973">
        <v>4.0000000000000009</v>
      </c>
      <c r="C9" s="974">
        <v>1.82</v>
      </c>
      <c r="D9" s="868"/>
      <c r="E9" s="846"/>
      <c r="F9" s="874"/>
      <c r="G9" s="846"/>
      <c r="H9" s="920"/>
    </row>
    <row r="10" spans="1:8" s="60" customFormat="1" ht="27" customHeight="1" thickBot="1">
      <c r="A10" s="971" t="s">
        <v>992</v>
      </c>
      <c r="B10" s="973">
        <v>3.8</v>
      </c>
      <c r="C10" s="974">
        <v>1.71</v>
      </c>
      <c r="D10" s="868"/>
      <c r="E10" s="846"/>
      <c r="F10" s="874"/>
      <c r="G10" s="846"/>
      <c r="H10" s="920"/>
    </row>
    <row r="11" spans="1:8" s="60" customFormat="1" ht="27" customHeight="1" thickBot="1">
      <c r="A11" s="971" t="s">
        <v>993</v>
      </c>
      <c r="B11" s="973">
        <v>3.8000000000000007</v>
      </c>
      <c r="C11" s="974">
        <v>1.75</v>
      </c>
      <c r="D11" s="868"/>
      <c r="E11" s="846"/>
      <c r="F11" s="874"/>
      <c r="G11" s="846"/>
      <c r="H11" s="920"/>
    </row>
    <row r="12" spans="1:8" s="60" customFormat="1" ht="27" customHeight="1" thickBot="1">
      <c r="A12" s="971" t="s">
        <v>994</v>
      </c>
      <c r="B12" s="973">
        <v>4</v>
      </c>
      <c r="C12" s="974">
        <v>1.77</v>
      </c>
      <c r="D12" s="868"/>
      <c r="E12" s="846"/>
      <c r="F12" s="874"/>
      <c r="G12" s="846"/>
      <c r="H12" s="920"/>
    </row>
    <row r="13" spans="1:8" s="60" customFormat="1" ht="27" customHeight="1" thickBot="1">
      <c r="A13" s="971" t="s">
        <v>995</v>
      </c>
      <c r="B13" s="969">
        <v>3.7000000000000011</v>
      </c>
      <c r="C13" s="970">
        <v>1.72</v>
      </c>
      <c r="E13" s="846"/>
      <c r="F13" s="874"/>
      <c r="G13" s="846"/>
      <c r="H13" s="920"/>
    </row>
    <row r="14" spans="1:8" s="60" customFormat="1" ht="27" customHeight="1" thickBot="1">
      <c r="A14" s="971" t="s">
        <v>996</v>
      </c>
      <c r="B14" s="969">
        <v>3.6000000000000005</v>
      </c>
      <c r="C14" s="970">
        <v>1.67</v>
      </c>
      <c r="E14" s="846"/>
      <c r="F14" s="874"/>
      <c r="G14" s="846"/>
      <c r="H14" s="920"/>
    </row>
    <row r="15" spans="1:8" s="60" customFormat="1" ht="27" customHeight="1" thickBot="1">
      <c r="A15" s="972" t="s">
        <v>997</v>
      </c>
      <c r="B15" s="969">
        <v>4.1000000000000005</v>
      </c>
      <c r="C15" s="970">
        <v>1.77</v>
      </c>
      <c r="E15" s="846"/>
      <c r="F15" s="874"/>
      <c r="G15" s="846"/>
      <c r="H15" s="920"/>
    </row>
    <row r="16" spans="1:8" s="60" customFormat="1" ht="27" customHeight="1" thickBot="1">
      <c r="A16" s="972" t="s">
        <v>998</v>
      </c>
      <c r="B16" s="969">
        <v>3.8000000000000007</v>
      </c>
      <c r="C16" s="970">
        <v>1.76</v>
      </c>
      <c r="E16" s="846"/>
      <c r="F16" s="874"/>
      <c r="G16" s="846"/>
      <c r="H16" s="920"/>
    </row>
    <row r="17" spans="1:12" s="60" customFormat="1" ht="27" customHeight="1" thickBot="1">
      <c r="A17" s="971" t="s">
        <v>999</v>
      </c>
      <c r="B17" s="969">
        <v>3.7999999999999989</v>
      </c>
      <c r="C17" s="970">
        <v>1.75</v>
      </c>
      <c r="E17" s="846"/>
      <c r="F17" s="874"/>
      <c r="G17" s="846"/>
      <c r="H17" s="920"/>
    </row>
    <row r="18" spans="1:12" s="60" customFormat="1" ht="27" customHeight="1" thickBot="1">
      <c r="A18" s="971" t="s">
        <v>1000</v>
      </c>
      <c r="B18" s="969">
        <v>3.5</v>
      </c>
      <c r="C18" s="970">
        <v>1.68</v>
      </c>
      <c r="E18" s="846"/>
      <c r="F18" s="874"/>
      <c r="G18" s="846"/>
      <c r="H18" s="920"/>
    </row>
    <row r="19" spans="1:12" s="21" customFormat="1" ht="24.75" customHeight="1">
      <c r="A19" s="550"/>
      <c r="B19" s="582"/>
      <c r="C19" s="582"/>
    </row>
    <row r="20" spans="1:12" s="21" customFormat="1" ht="24.75" customHeight="1" thickBot="1">
      <c r="A20" s="550" t="s">
        <v>181</v>
      </c>
      <c r="B20" s="582"/>
      <c r="C20" s="582"/>
    </row>
    <row r="21" spans="1:12" ht="24.75" customHeight="1" thickTop="1" thickBot="1">
      <c r="A21" s="583"/>
      <c r="B21" s="1026" t="s">
        <v>751</v>
      </c>
      <c r="C21" s="1026"/>
    </row>
    <row r="22" spans="1:12" s="60" customFormat="1" ht="39" thickTop="1" thickBot="1">
      <c r="A22" s="550" t="s">
        <v>291</v>
      </c>
      <c r="B22" s="894" t="s">
        <v>467</v>
      </c>
      <c r="C22" s="894" t="s">
        <v>308</v>
      </c>
      <c r="E22" s="868"/>
    </row>
    <row r="23" spans="1:12" s="60" customFormat="1" ht="20.25" customHeight="1" thickTop="1" thickBot="1">
      <c r="A23" s="953"/>
      <c r="B23" s="954" t="s">
        <v>43</v>
      </c>
      <c r="C23" s="954" t="s">
        <v>101</v>
      </c>
      <c r="E23" s="868"/>
    </row>
    <row r="24" spans="1:12" s="60" customFormat="1" ht="25.5" customHeight="1" thickTop="1" thickBot="1">
      <c r="A24" s="968" t="s">
        <v>987</v>
      </c>
      <c r="B24" s="969">
        <v>3.9</v>
      </c>
      <c r="C24" s="970">
        <v>1.53</v>
      </c>
      <c r="F24" s="846"/>
      <c r="G24" s="846"/>
      <c r="I24" s="867"/>
      <c r="J24" s="868"/>
      <c r="K24" s="868"/>
      <c r="L24" s="868"/>
    </row>
    <row r="25" spans="1:12" s="60" customFormat="1" ht="25.5" customHeight="1" thickBot="1">
      <c r="A25" s="971" t="s">
        <v>988</v>
      </c>
      <c r="B25" s="969">
        <v>3.9999999999999991</v>
      </c>
      <c r="C25" s="970">
        <v>1.54</v>
      </c>
      <c r="E25" s="846"/>
      <c r="F25" s="846"/>
      <c r="G25" s="846"/>
      <c r="I25" s="867"/>
      <c r="J25" s="869"/>
      <c r="K25" s="870"/>
      <c r="L25" s="868"/>
    </row>
    <row r="26" spans="1:12" s="60" customFormat="1" ht="25.5" customHeight="1" thickBot="1">
      <c r="A26" s="971" t="s">
        <v>989</v>
      </c>
      <c r="B26" s="969">
        <v>3.7</v>
      </c>
      <c r="C26" s="970">
        <v>1.5</v>
      </c>
      <c r="E26" s="846"/>
      <c r="F26" s="846"/>
      <c r="G26" s="846"/>
      <c r="I26" s="867"/>
      <c r="J26" s="869"/>
      <c r="K26" s="870"/>
      <c r="L26" s="868"/>
    </row>
    <row r="27" spans="1:12" s="60" customFormat="1" ht="25.5" customHeight="1" thickBot="1">
      <c r="A27" s="971" t="s">
        <v>990</v>
      </c>
      <c r="B27" s="969">
        <v>3.5</v>
      </c>
      <c r="C27" s="970">
        <v>1.47</v>
      </c>
      <c r="E27" s="846"/>
      <c r="F27" s="846"/>
      <c r="G27" s="846"/>
      <c r="I27" s="867"/>
      <c r="J27" s="869"/>
      <c r="K27" s="870"/>
      <c r="L27" s="868"/>
    </row>
    <row r="28" spans="1:12" s="60" customFormat="1" ht="25.5" customHeight="1" thickBot="1">
      <c r="A28" s="971" t="s">
        <v>991</v>
      </c>
      <c r="B28" s="969">
        <v>4.0000000000000009</v>
      </c>
      <c r="C28" s="970">
        <v>1.58</v>
      </c>
      <c r="E28" s="846"/>
      <c r="F28" s="846"/>
      <c r="G28" s="846"/>
      <c r="I28" s="867"/>
      <c r="J28" s="869"/>
      <c r="K28" s="870"/>
      <c r="L28" s="868"/>
    </row>
    <row r="29" spans="1:12" s="60" customFormat="1" ht="25.5" customHeight="1" thickBot="1">
      <c r="A29" s="971" t="s">
        <v>992</v>
      </c>
      <c r="B29" s="969">
        <v>3.8000000000000007</v>
      </c>
      <c r="C29" s="970">
        <v>1.49</v>
      </c>
      <c r="E29" s="846"/>
      <c r="F29" s="846"/>
      <c r="G29" s="846"/>
      <c r="I29" s="867"/>
      <c r="J29" s="869"/>
      <c r="K29" s="870"/>
      <c r="L29" s="868"/>
    </row>
    <row r="30" spans="1:12" s="60" customFormat="1" ht="25.5" customHeight="1" thickBot="1">
      <c r="A30" s="971" t="s">
        <v>993</v>
      </c>
      <c r="B30" s="969">
        <v>3.8</v>
      </c>
      <c r="C30" s="970">
        <v>1.52</v>
      </c>
      <c r="E30" s="846"/>
      <c r="F30" s="846"/>
      <c r="G30" s="846"/>
      <c r="I30" s="867"/>
      <c r="J30" s="869"/>
      <c r="K30" s="870"/>
      <c r="L30" s="868"/>
    </row>
    <row r="31" spans="1:12" s="60" customFormat="1" ht="25.5" customHeight="1" thickBot="1">
      <c r="A31" s="971" t="s">
        <v>994</v>
      </c>
      <c r="B31" s="969">
        <v>3.9999999999999991</v>
      </c>
      <c r="C31" s="970">
        <v>1.54</v>
      </c>
      <c r="E31" s="846"/>
      <c r="F31" s="846"/>
      <c r="G31" s="846"/>
      <c r="I31" s="867"/>
      <c r="J31" s="869"/>
      <c r="K31" s="870"/>
      <c r="L31" s="868"/>
    </row>
    <row r="32" spans="1:12" s="60" customFormat="1" ht="25.5" customHeight="1" thickBot="1">
      <c r="A32" s="971" t="s">
        <v>995</v>
      </c>
      <c r="B32" s="969">
        <v>3.6999999999999993</v>
      </c>
      <c r="C32" s="970">
        <v>1.52</v>
      </c>
      <c r="E32" s="846"/>
      <c r="F32" s="846"/>
      <c r="G32" s="846"/>
      <c r="I32" s="867"/>
      <c r="J32" s="869"/>
      <c r="K32" s="870"/>
      <c r="L32" s="868"/>
    </row>
    <row r="33" spans="1:12" s="60" customFormat="1" ht="25.5" customHeight="1" thickBot="1">
      <c r="A33" s="971" t="s">
        <v>996</v>
      </c>
      <c r="B33" s="969">
        <v>3.5999999999999996</v>
      </c>
      <c r="C33" s="970">
        <v>1.47</v>
      </c>
      <c r="E33" s="846"/>
      <c r="F33" s="846"/>
      <c r="G33" s="846"/>
      <c r="I33" s="867"/>
      <c r="J33" s="869"/>
      <c r="K33" s="870"/>
      <c r="L33" s="868"/>
    </row>
    <row r="34" spans="1:12" s="60" customFormat="1" ht="25.5" customHeight="1" thickBot="1">
      <c r="A34" s="972" t="s">
        <v>997</v>
      </c>
      <c r="B34" s="969">
        <v>4.0999999999999996</v>
      </c>
      <c r="C34" s="970">
        <v>1.54</v>
      </c>
      <c r="E34" s="846"/>
      <c r="F34" s="846"/>
      <c r="G34" s="846"/>
      <c r="I34" s="867"/>
      <c r="J34" s="869"/>
      <c r="K34" s="870"/>
      <c r="L34" s="868"/>
    </row>
    <row r="35" spans="1:12" s="60" customFormat="1" ht="25.5" customHeight="1" thickBot="1">
      <c r="A35" s="972" t="s">
        <v>998</v>
      </c>
      <c r="B35" s="969">
        <v>3.8000000000000007</v>
      </c>
      <c r="C35" s="970">
        <v>1.53</v>
      </c>
      <c r="E35" s="846"/>
      <c r="F35" s="846"/>
      <c r="G35" s="846"/>
      <c r="I35" s="867"/>
      <c r="J35" s="869"/>
      <c r="K35" s="870"/>
      <c r="L35" s="868"/>
    </row>
    <row r="36" spans="1:12" s="60" customFormat="1" ht="25.5" customHeight="1" thickBot="1">
      <c r="A36" s="971" t="s">
        <v>999</v>
      </c>
      <c r="B36" s="969">
        <v>3.8000000000000007</v>
      </c>
      <c r="C36" s="970">
        <v>1.52</v>
      </c>
      <c r="E36" s="846"/>
      <c r="F36" s="846"/>
      <c r="G36" s="846"/>
      <c r="I36" s="867"/>
      <c r="J36" s="869"/>
      <c r="K36" s="870"/>
      <c r="L36" s="868"/>
    </row>
    <row r="37" spans="1:12" s="60" customFormat="1" ht="25.5" customHeight="1" thickBot="1">
      <c r="A37" s="971" t="s">
        <v>1000</v>
      </c>
      <c r="B37" s="969">
        <v>3.4999999999999991</v>
      </c>
      <c r="C37" s="970">
        <v>1.47</v>
      </c>
      <c r="E37" s="846"/>
      <c r="F37" s="846"/>
      <c r="G37" s="846"/>
      <c r="I37" s="867"/>
      <c r="J37" s="869"/>
      <c r="K37" s="870"/>
      <c r="L37" s="868"/>
    </row>
    <row r="38" spans="1:12" ht="18.75">
      <c r="D38" s="60"/>
      <c r="E38" s="815"/>
      <c r="I38" s="815"/>
      <c r="J38" s="815"/>
      <c r="K38" s="815"/>
      <c r="L38" s="815"/>
    </row>
    <row r="39" spans="1:12">
      <c r="E39" s="815"/>
      <c r="I39" s="815"/>
      <c r="J39" s="815"/>
      <c r="K39" s="815"/>
      <c r="L39" s="815"/>
    </row>
    <row r="40" spans="1:12">
      <c r="A40" s="651" t="s">
        <v>17</v>
      </c>
      <c r="E40" s="815"/>
    </row>
    <row r="41" spans="1:12" ht="28.9" customHeight="1">
      <c r="A41" s="1027" t="s">
        <v>946</v>
      </c>
      <c r="B41" s="1027"/>
      <c r="C41" s="1027"/>
      <c r="E41" s="815"/>
    </row>
    <row r="42" spans="1:12">
      <c r="A42" s="1025" t="s">
        <v>549</v>
      </c>
      <c r="B42" s="1025"/>
      <c r="C42" s="1025"/>
      <c r="E42" s="815"/>
    </row>
    <row r="43" spans="1:12">
      <c r="A43" s="1025" t="s">
        <v>550</v>
      </c>
      <c r="B43" s="1025"/>
      <c r="C43" s="1025"/>
      <c r="E43" s="815"/>
    </row>
    <row r="44" spans="1:12" ht="28.5" customHeight="1">
      <c r="A44" s="1025" t="s">
        <v>551</v>
      </c>
      <c r="B44" s="1025"/>
      <c r="C44" s="1025"/>
      <c r="E44" s="815"/>
    </row>
    <row r="45" spans="1:12">
      <c r="A45" s="1028" t="s">
        <v>879</v>
      </c>
      <c r="B45" s="1028"/>
      <c r="C45" s="1028"/>
      <c r="E45" s="815"/>
    </row>
    <row r="46" spans="1:12" ht="30.75" customHeight="1">
      <c r="A46" s="1025" t="s">
        <v>552</v>
      </c>
      <c r="B46" s="1025"/>
      <c r="C46" s="1025"/>
      <c r="E46" s="815"/>
    </row>
    <row r="47" spans="1:12" ht="30.4" customHeight="1">
      <c r="A47" s="1025" t="s">
        <v>903</v>
      </c>
      <c r="B47" s="1025"/>
      <c r="C47" s="1025"/>
      <c r="E47" s="815"/>
    </row>
    <row r="48" spans="1:12">
      <c r="A48" s="1025" t="s">
        <v>553</v>
      </c>
      <c r="B48" s="1025"/>
      <c r="C48" s="1025"/>
    </row>
    <row r="49" spans="1:3" ht="16.5" customHeight="1">
      <c r="A49" s="1025" t="s">
        <v>554</v>
      </c>
      <c r="B49" s="1025"/>
      <c r="C49" s="1025"/>
    </row>
    <row r="50" spans="1:3">
      <c r="A50" s="1025" t="s">
        <v>878</v>
      </c>
      <c r="B50" s="1025"/>
      <c r="C50" s="1025"/>
    </row>
    <row r="51" spans="1:3">
      <c r="A51" s="489"/>
      <c r="B51" s="489"/>
      <c r="C51" s="489"/>
    </row>
  </sheetData>
  <mergeCells count="12">
    <mergeCell ref="A49:C49"/>
    <mergeCell ref="A50:C50"/>
    <mergeCell ref="B21:C21"/>
    <mergeCell ref="B2:C2"/>
    <mergeCell ref="A41:C41"/>
    <mergeCell ref="A42:C42"/>
    <mergeCell ref="A43:C43"/>
    <mergeCell ref="A44:C44"/>
    <mergeCell ref="A45:C45"/>
    <mergeCell ref="A46:C46"/>
    <mergeCell ref="A47:C47"/>
    <mergeCell ref="A48:C48"/>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V45"/>
  <sheetViews>
    <sheetView showGridLines="0" zoomScaleNormal="100" workbookViewId="0"/>
  </sheetViews>
  <sheetFormatPr defaultColWidth="9.140625" defaultRowHeight="16.5"/>
  <cols>
    <col min="1" max="1" width="6.85546875" style="2" customWidth="1"/>
    <col min="2" max="2" width="61.28515625" style="21" customWidth="1"/>
    <col min="3" max="3" width="3.28515625" style="2" customWidth="1"/>
    <col min="4" max="9" width="10.7109375" style="2" customWidth="1"/>
    <col min="10" max="10" width="9.5703125" style="2" bestFit="1" customWidth="1"/>
    <col min="11" max="21" width="9.140625" style="2"/>
    <col min="22" max="22" width="9.85546875" style="2" bestFit="1" customWidth="1"/>
    <col min="23" max="16384" width="9.140625" style="2"/>
  </cols>
  <sheetData>
    <row r="1" spans="1:11" ht="18.75">
      <c r="A1" s="1" t="s">
        <v>324</v>
      </c>
    </row>
    <row r="2" spans="1:11" ht="17.25" thickBot="1"/>
    <row r="3" spans="1:11" ht="28.5" customHeight="1" thickTop="1" thickBot="1">
      <c r="B3" s="25"/>
      <c r="D3" s="19">
        <v>2015</v>
      </c>
      <c r="E3" s="19">
        <v>2016</v>
      </c>
      <c r="F3" s="19">
        <v>2017</v>
      </c>
      <c r="G3" s="19">
        <v>2018</v>
      </c>
      <c r="H3" s="19">
        <v>2019</v>
      </c>
      <c r="I3" s="19" t="s">
        <v>877</v>
      </c>
    </row>
    <row r="4" spans="1:11" ht="20.25" customHeight="1" thickTop="1" thickBot="1">
      <c r="B4" s="34" t="s">
        <v>43</v>
      </c>
    </row>
    <row r="5" spans="1:11" ht="20.25" customHeight="1" thickTop="1">
      <c r="B5" s="41" t="s">
        <v>44</v>
      </c>
      <c r="D5" s="61">
        <v>47</v>
      </c>
      <c r="E5" s="61">
        <v>76</v>
      </c>
      <c r="F5" s="61">
        <v>74</v>
      </c>
      <c r="G5" s="61">
        <v>118.8</v>
      </c>
      <c r="H5" s="61">
        <v>126.1</v>
      </c>
      <c r="I5" s="61">
        <v>128</v>
      </c>
      <c r="K5" s="16"/>
    </row>
    <row r="6" spans="1:11" ht="20.25" customHeight="1">
      <c r="B6" s="35" t="s">
        <v>45</v>
      </c>
      <c r="D6" s="62" t="s">
        <v>86</v>
      </c>
      <c r="E6" s="62" t="s">
        <v>86</v>
      </c>
      <c r="F6" s="62" t="s">
        <v>86</v>
      </c>
      <c r="G6" s="62">
        <v>84.6</v>
      </c>
      <c r="H6" s="62">
        <v>97.5</v>
      </c>
      <c r="I6" s="62">
        <v>94.1</v>
      </c>
    </row>
    <row r="7" spans="1:11" ht="20.25" customHeight="1" thickBot="1">
      <c r="B7" s="42" t="s">
        <v>46</v>
      </c>
      <c r="D7" s="62" t="s">
        <v>86</v>
      </c>
      <c r="E7" s="62" t="s">
        <v>86</v>
      </c>
      <c r="F7" s="62" t="s">
        <v>86</v>
      </c>
      <c r="G7" s="63">
        <v>22.9</v>
      </c>
      <c r="H7" s="63">
        <v>24.7</v>
      </c>
      <c r="I7" s="63">
        <v>26.2</v>
      </c>
    </row>
    <row r="8" spans="1:11" ht="20.25" customHeight="1" thickTop="1" thickBot="1">
      <c r="B8" s="39" t="s">
        <v>102</v>
      </c>
      <c r="D8" s="44">
        <v>47</v>
      </c>
      <c r="E8" s="44">
        <v>76</v>
      </c>
      <c r="F8" s="44">
        <v>74</v>
      </c>
      <c r="G8" s="44">
        <v>226.29999999999998</v>
      </c>
      <c r="H8" s="44">
        <v>248.29999999999998</v>
      </c>
      <c r="I8" s="44">
        <v>248.3</v>
      </c>
    </row>
    <row r="9" spans="1:11" ht="17.25" thickTop="1"/>
    <row r="11" spans="1:11" ht="21.75" customHeight="1" thickBot="1">
      <c r="B11" s="30" t="s">
        <v>145</v>
      </c>
    </row>
    <row r="12" spans="1:11" s="43" customFormat="1" ht="21" customHeight="1" thickBot="1">
      <c r="B12" s="64" t="s">
        <v>103</v>
      </c>
      <c r="D12" s="65">
        <v>52</v>
      </c>
      <c r="E12" s="65">
        <v>47</v>
      </c>
      <c r="F12" s="65">
        <v>76</v>
      </c>
      <c r="G12" s="65">
        <v>74</v>
      </c>
      <c r="H12" s="65">
        <v>226.3</v>
      </c>
      <c r="I12" s="65">
        <v>248.3</v>
      </c>
      <c r="J12" s="2"/>
      <c r="K12" s="2"/>
    </row>
    <row r="13" spans="1:11" ht="21" customHeight="1" thickBot="1">
      <c r="B13" s="9" t="s">
        <v>570</v>
      </c>
      <c r="D13" s="66"/>
      <c r="E13" s="67"/>
      <c r="F13" s="67"/>
      <c r="G13" s="68">
        <v>166</v>
      </c>
      <c r="H13" s="66"/>
      <c r="I13" s="66"/>
      <c r="K13" s="16"/>
    </row>
    <row r="14" spans="1:11" s="43" customFormat="1" ht="21" customHeight="1" thickBot="1">
      <c r="B14" s="64" t="s">
        <v>104</v>
      </c>
      <c r="D14" s="65">
        <v>52</v>
      </c>
      <c r="E14" s="65">
        <v>47</v>
      </c>
      <c r="F14" s="65">
        <v>76</v>
      </c>
      <c r="G14" s="65">
        <v>240</v>
      </c>
      <c r="H14" s="65">
        <v>226.3</v>
      </c>
      <c r="I14" s="65">
        <v>248.3</v>
      </c>
      <c r="J14" s="2"/>
      <c r="K14" s="2"/>
    </row>
    <row r="15" spans="1:11" ht="21" customHeight="1" thickBot="1">
      <c r="B15" s="9" t="s">
        <v>403</v>
      </c>
      <c r="D15" s="68"/>
      <c r="E15" s="68">
        <v>6.7</v>
      </c>
      <c r="F15" s="68" t="s">
        <v>86</v>
      </c>
      <c r="G15" s="68">
        <v>16.3</v>
      </c>
      <c r="H15" s="68">
        <v>16.899999999999999</v>
      </c>
      <c r="I15" s="68">
        <v>7.9</v>
      </c>
    </row>
    <row r="16" spans="1:11" ht="21" customHeight="1" thickBot="1">
      <c r="B16" s="9" t="s">
        <v>404</v>
      </c>
      <c r="D16" s="68">
        <v>-5</v>
      </c>
      <c r="E16" s="68" t="s">
        <v>86</v>
      </c>
      <c r="F16" s="68">
        <v>-2</v>
      </c>
      <c r="G16" s="68">
        <v>-19.600000000000001</v>
      </c>
      <c r="H16" s="68">
        <v>-21.3</v>
      </c>
      <c r="I16" s="68">
        <v>-8.4</v>
      </c>
    </row>
    <row r="17" spans="1:17" ht="21" customHeight="1" thickBot="1">
      <c r="B17" s="9" t="s">
        <v>105</v>
      </c>
      <c r="D17" s="68" t="s">
        <v>86</v>
      </c>
      <c r="E17" s="68" t="s">
        <v>86</v>
      </c>
      <c r="F17" s="68" t="s">
        <v>86</v>
      </c>
      <c r="G17" s="68">
        <v>-10.4</v>
      </c>
      <c r="H17" s="68">
        <v>26.4</v>
      </c>
      <c r="I17" s="68">
        <v>0.5</v>
      </c>
    </row>
    <row r="18" spans="1:17" ht="21" customHeight="1" thickBot="1">
      <c r="B18" s="9" t="s">
        <v>405</v>
      </c>
      <c r="D18" s="68" t="s">
        <v>86</v>
      </c>
      <c r="E18" s="68">
        <v>12.3</v>
      </c>
      <c r="F18" s="68" t="s">
        <v>86</v>
      </c>
      <c r="G18" s="68" t="s">
        <v>86</v>
      </c>
      <c r="H18" s="68" t="s">
        <v>86</v>
      </c>
      <c r="I18" s="68" t="s">
        <v>86</v>
      </c>
    </row>
    <row r="19" spans="1:17" ht="21" customHeight="1" thickBot="1">
      <c r="B19" s="9" t="s">
        <v>406</v>
      </c>
      <c r="D19" s="68" t="s">
        <v>86</v>
      </c>
      <c r="E19" s="68">
        <v>10</v>
      </c>
      <c r="F19" s="68" t="s">
        <v>86</v>
      </c>
      <c r="G19" s="68" t="s">
        <v>86</v>
      </c>
      <c r="H19" s="68" t="s">
        <v>86</v>
      </c>
      <c r="I19" s="68" t="s">
        <v>86</v>
      </c>
    </row>
    <row r="20" spans="1:17" ht="7.5" customHeight="1" thickBot="1">
      <c r="B20" s="9"/>
      <c r="D20" s="68"/>
      <c r="E20" s="68"/>
      <c r="F20" s="68"/>
      <c r="G20" s="68"/>
      <c r="H20" s="68"/>
      <c r="I20" s="68"/>
    </row>
    <row r="21" spans="1:17" s="43" customFormat="1" ht="21" customHeight="1" thickBot="1">
      <c r="B21" s="64" t="s">
        <v>106</v>
      </c>
      <c r="D21" s="65">
        <v>47</v>
      </c>
      <c r="E21" s="65">
        <v>76</v>
      </c>
      <c r="F21" s="65">
        <v>74</v>
      </c>
      <c r="G21" s="65">
        <v>226.3</v>
      </c>
      <c r="H21" s="65">
        <v>248.3</v>
      </c>
      <c r="I21" s="65">
        <v>248.29999999999998</v>
      </c>
      <c r="J21" s="2"/>
    </row>
    <row r="23" spans="1:17">
      <c r="G23" s="69"/>
    </row>
    <row r="24" spans="1:17">
      <c r="A24" s="31" t="s">
        <v>17</v>
      </c>
    </row>
    <row r="25" spans="1:17">
      <c r="A25" s="18" t="s">
        <v>414</v>
      </c>
    </row>
    <row r="26" spans="1:17">
      <c r="A26" s="18" t="s">
        <v>415</v>
      </c>
    </row>
    <row r="28" spans="1:17" ht="17.25" thickBot="1"/>
    <row r="29" spans="1:17" ht="31.5" customHeight="1" thickTop="1" thickBot="1">
      <c r="A29" s="70" t="s">
        <v>146</v>
      </c>
      <c r="D29" s="1031" t="s">
        <v>107</v>
      </c>
      <c r="E29" s="1032"/>
      <c r="F29" s="1031" t="s">
        <v>108</v>
      </c>
      <c r="G29" s="1032"/>
      <c r="H29" s="1031" t="s">
        <v>109</v>
      </c>
      <c r="I29" s="1032"/>
      <c r="J29" s="1031" t="s">
        <v>119</v>
      </c>
      <c r="K29" s="1032"/>
      <c r="L29" s="1031" t="s">
        <v>407</v>
      </c>
      <c r="M29" s="1032"/>
      <c r="N29" s="1031" t="s">
        <v>46</v>
      </c>
      <c r="O29" s="1032"/>
      <c r="P29" s="1031" t="s">
        <v>120</v>
      </c>
      <c r="Q29" s="1032"/>
    </row>
    <row r="30" spans="1:17" s="43" customFormat="1" ht="21" customHeight="1" thickTop="1" thickBot="1">
      <c r="B30" s="64" t="s">
        <v>110</v>
      </c>
      <c r="D30" s="1033">
        <v>37.5</v>
      </c>
      <c r="E30" s="1034"/>
      <c r="F30" s="1033">
        <v>24.2</v>
      </c>
      <c r="G30" s="1034"/>
      <c r="H30" s="1033">
        <v>22.9</v>
      </c>
      <c r="I30" s="1034"/>
      <c r="J30" s="1041">
        <v>84.6</v>
      </c>
      <c r="K30" s="1042"/>
      <c r="L30" s="1041">
        <v>118.8</v>
      </c>
      <c r="M30" s="1042"/>
      <c r="N30" s="1041">
        <v>22.9</v>
      </c>
      <c r="O30" s="1042"/>
      <c r="P30" s="1041">
        <v>226.29999999999998</v>
      </c>
      <c r="Q30" s="1042"/>
    </row>
    <row r="31" spans="1:17" ht="21" customHeight="1" thickBot="1">
      <c r="B31" s="9" t="s">
        <v>111</v>
      </c>
      <c r="D31" s="1029">
        <v>1.6</v>
      </c>
      <c r="E31" s="1030"/>
      <c r="F31" s="1029">
        <v>1.6</v>
      </c>
      <c r="G31" s="1030"/>
      <c r="H31" s="1029">
        <v>2.8</v>
      </c>
      <c r="I31" s="1030"/>
      <c r="J31" s="1039">
        <v>6</v>
      </c>
      <c r="K31" s="1040"/>
      <c r="L31" s="1044"/>
      <c r="M31" s="1045"/>
      <c r="N31" s="1039">
        <v>0.1</v>
      </c>
      <c r="O31" s="1040"/>
      <c r="P31" s="1043">
        <v>6.1</v>
      </c>
      <c r="Q31" s="1038"/>
    </row>
    <row r="32" spans="1:17" ht="21" customHeight="1" thickBot="1">
      <c r="B32" s="9" t="s">
        <v>112</v>
      </c>
      <c r="D32" s="1029">
        <v>3.3</v>
      </c>
      <c r="E32" s="1030"/>
      <c r="F32" s="1029">
        <v>0.3</v>
      </c>
      <c r="G32" s="1030"/>
      <c r="H32" s="1029">
        <v>0.2</v>
      </c>
      <c r="I32" s="1030"/>
      <c r="J32" s="1039">
        <v>3.8</v>
      </c>
      <c r="K32" s="1040"/>
      <c r="L32" s="1039">
        <v>5.3</v>
      </c>
      <c r="M32" s="1040"/>
      <c r="N32" s="1039">
        <v>1.7</v>
      </c>
      <c r="O32" s="1040"/>
      <c r="P32" s="1043">
        <v>10.799999999999999</v>
      </c>
      <c r="Q32" s="1038"/>
    </row>
    <row r="33" spans="1:22" ht="21" customHeight="1" thickBot="1">
      <c r="B33" s="9" t="s">
        <v>113</v>
      </c>
      <c r="D33" s="1029">
        <v>-3.1</v>
      </c>
      <c r="E33" s="1030"/>
      <c r="F33" s="1029">
        <v>-3.1</v>
      </c>
      <c r="G33" s="1030"/>
      <c r="H33" s="1029">
        <v>-1.9</v>
      </c>
      <c r="I33" s="1030"/>
      <c r="J33" s="1039">
        <v>-8.1</v>
      </c>
      <c r="K33" s="1040"/>
      <c r="L33" s="1039">
        <v>-11.3</v>
      </c>
      <c r="M33" s="1040"/>
      <c r="N33" s="1039">
        <v>-1.9</v>
      </c>
      <c r="O33" s="1040"/>
      <c r="P33" s="1043">
        <v>-21.299999999999997</v>
      </c>
      <c r="Q33" s="1038"/>
    </row>
    <row r="34" spans="1:22" ht="19.5" thickBot="1">
      <c r="B34" s="9" t="s">
        <v>105</v>
      </c>
      <c r="D34" s="1029">
        <v>5.6</v>
      </c>
      <c r="E34" s="1030"/>
      <c r="F34" s="1029">
        <v>3.1</v>
      </c>
      <c r="G34" s="1030"/>
      <c r="H34" s="1029">
        <v>3</v>
      </c>
      <c r="I34" s="1030"/>
      <c r="J34" s="1039">
        <v>11.7</v>
      </c>
      <c r="K34" s="1040"/>
      <c r="L34" s="1039">
        <v>13.3</v>
      </c>
      <c r="M34" s="1040"/>
      <c r="N34" s="1039">
        <v>1.9</v>
      </c>
      <c r="O34" s="1040"/>
      <c r="P34" s="1043">
        <v>26.9</v>
      </c>
      <c r="Q34" s="1038"/>
    </row>
    <row r="35" spans="1:22" ht="21" customHeight="1" thickBot="1">
      <c r="B35" s="9" t="s">
        <v>114</v>
      </c>
      <c r="D35" s="1029">
        <v>-2.4</v>
      </c>
      <c r="E35" s="1030"/>
      <c r="F35" s="1029">
        <v>1.9</v>
      </c>
      <c r="G35" s="1030"/>
      <c r="H35" s="1029" t="s">
        <v>86</v>
      </c>
      <c r="I35" s="1030"/>
      <c r="J35" s="1039">
        <v>-0.5</v>
      </c>
      <c r="K35" s="1040"/>
      <c r="L35" s="1039" t="s">
        <v>86</v>
      </c>
      <c r="M35" s="1040"/>
      <c r="N35" s="1039" t="s">
        <v>86</v>
      </c>
      <c r="O35" s="1040"/>
      <c r="P35" s="1043">
        <v>-0.5</v>
      </c>
      <c r="Q35" s="1038"/>
      <c r="U35" s="69"/>
    </row>
    <row r="36" spans="1:22" ht="21" customHeight="1" thickBot="1">
      <c r="B36" s="64" t="s">
        <v>115</v>
      </c>
      <c r="D36" s="1035">
        <v>42.5</v>
      </c>
      <c r="E36" s="1036"/>
      <c r="F36" s="1035">
        <v>28</v>
      </c>
      <c r="G36" s="1036"/>
      <c r="H36" s="1035">
        <v>27</v>
      </c>
      <c r="I36" s="1036"/>
      <c r="J36" s="1037">
        <v>97.5</v>
      </c>
      <c r="K36" s="1038"/>
      <c r="L36" s="1037">
        <v>126.1</v>
      </c>
      <c r="M36" s="1038"/>
      <c r="N36" s="1037">
        <v>24.7</v>
      </c>
      <c r="O36" s="1038"/>
      <c r="P36" s="1037">
        <v>248.29999999999998</v>
      </c>
      <c r="Q36" s="1038"/>
      <c r="U36" s="69"/>
    </row>
    <row r="37" spans="1:22" ht="21" customHeight="1" thickBot="1">
      <c r="B37" s="9" t="s">
        <v>111</v>
      </c>
      <c r="D37" s="1029">
        <v>0.7</v>
      </c>
      <c r="E37" s="1030"/>
      <c r="F37" s="1029">
        <v>0.7</v>
      </c>
      <c r="G37" s="1030"/>
      <c r="H37" s="1029">
        <v>1.2</v>
      </c>
      <c r="I37" s="1030"/>
      <c r="J37" s="1039">
        <v>2.5999999999999996</v>
      </c>
      <c r="K37" s="1040"/>
      <c r="L37" s="1044"/>
      <c r="M37" s="1045"/>
      <c r="N37" s="1039">
        <v>0.5</v>
      </c>
      <c r="O37" s="1040"/>
      <c r="P37" s="1037">
        <v>3.0999999999999996</v>
      </c>
      <c r="Q37" s="1038"/>
      <c r="V37" s="71"/>
    </row>
    <row r="38" spans="1:22" ht="21" customHeight="1" thickBot="1">
      <c r="B38" s="9" t="s">
        <v>112</v>
      </c>
      <c r="D38" s="1029">
        <v>1.7</v>
      </c>
      <c r="E38" s="1030"/>
      <c r="F38" s="1029">
        <v>0.1</v>
      </c>
      <c r="G38" s="1030"/>
      <c r="H38" s="1029">
        <v>0.1</v>
      </c>
      <c r="I38" s="1030"/>
      <c r="J38" s="1039">
        <v>1.9000000000000001</v>
      </c>
      <c r="K38" s="1040"/>
      <c r="L38" s="1039">
        <v>2.5</v>
      </c>
      <c r="M38" s="1040"/>
      <c r="N38" s="1039">
        <v>0.4</v>
      </c>
      <c r="O38" s="1040"/>
      <c r="P38" s="1037">
        <v>4.8000000000000007</v>
      </c>
      <c r="Q38" s="1038"/>
    </row>
    <row r="39" spans="1:22" ht="21" customHeight="1" thickBot="1">
      <c r="B39" s="9" t="s">
        <v>113</v>
      </c>
      <c r="D39" s="1029">
        <v>-1.2</v>
      </c>
      <c r="E39" s="1030"/>
      <c r="F39" s="1029">
        <v>-1.3</v>
      </c>
      <c r="G39" s="1030"/>
      <c r="H39" s="1029">
        <v>-0.8</v>
      </c>
      <c r="I39" s="1030"/>
      <c r="J39" s="1039">
        <v>-3.3</v>
      </c>
      <c r="K39" s="1040"/>
      <c r="L39" s="1039">
        <v>-4.3</v>
      </c>
      <c r="M39" s="1040"/>
      <c r="N39" s="1039">
        <v>-0.8</v>
      </c>
      <c r="O39" s="1040"/>
      <c r="P39" s="1037">
        <v>-8.4</v>
      </c>
      <c r="Q39" s="1038"/>
    </row>
    <row r="40" spans="1:22" ht="21" customHeight="1" thickBot="1">
      <c r="B40" s="9" t="s">
        <v>105</v>
      </c>
      <c r="D40" s="1029">
        <v>-2.1</v>
      </c>
      <c r="E40" s="1030"/>
      <c r="F40" s="1029">
        <v>-1.1000000000000001</v>
      </c>
      <c r="G40" s="1030"/>
      <c r="H40" s="1029">
        <v>-1.3</v>
      </c>
      <c r="I40" s="1030"/>
      <c r="J40" s="1039">
        <v>-4.5</v>
      </c>
      <c r="K40" s="1040"/>
      <c r="L40" s="1039">
        <v>3.7</v>
      </c>
      <c r="M40" s="1040"/>
      <c r="N40" s="1039">
        <v>1.4</v>
      </c>
      <c r="O40" s="1040"/>
      <c r="P40" s="1037">
        <v>0.60000000000000009</v>
      </c>
      <c r="Q40" s="1038"/>
    </row>
    <row r="41" spans="1:22" ht="21" customHeight="1" thickBot="1">
      <c r="B41" s="9" t="s">
        <v>114</v>
      </c>
      <c r="D41" s="1029">
        <v>-1</v>
      </c>
      <c r="E41" s="1030"/>
      <c r="F41" s="1029">
        <v>0.9</v>
      </c>
      <c r="G41" s="1030"/>
      <c r="H41" s="1029" t="s">
        <v>86</v>
      </c>
      <c r="I41" s="1030"/>
      <c r="J41" s="1039">
        <v>-9.9999999999999978E-2</v>
      </c>
      <c r="K41" s="1040"/>
      <c r="L41" s="1039" t="s">
        <v>86</v>
      </c>
      <c r="M41" s="1040"/>
      <c r="N41" s="1039" t="s">
        <v>86</v>
      </c>
      <c r="O41" s="1040"/>
      <c r="P41" s="1037">
        <v>-9.9999999999999978E-2</v>
      </c>
      <c r="Q41" s="1038"/>
    </row>
    <row r="42" spans="1:22" ht="21" customHeight="1" thickBot="1">
      <c r="B42" s="64" t="s">
        <v>116</v>
      </c>
      <c r="D42" s="1035">
        <v>40.6</v>
      </c>
      <c r="E42" s="1036"/>
      <c r="F42" s="1035">
        <v>27.299999999999997</v>
      </c>
      <c r="G42" s="1036"/>
      <c r="H42" s="1035">
        <v>26.2</v>
      </c>
      <c r="I42" s="1036"/>
      <c r="J42" s="1037">
        <v>94.100000000000009</v>
      </c>
      <c r="K42" s="1038"/>
      <c r="L42" s="1037">
        <v>128</v>
      </c>
      <c r="M42" s="1038"/>
      <c r="N42" s="1037">
        <v>26.199999999999996</v>
      </c>
      <c r="O42" s="1038"/>
      <c r="P42" s="1037">
        <v>248.29999999999998</v>
      </c>
      <c r="Q42" s="1038"/>
    </row>
    <row r="44" spans="1:22">
      <c r="A44" s="31" t="s">
        <v>17</v>
      </c>
    </row>
    <row r="45" spans="1:22">
      <c r="A45" s="18" t="s">
        <v>416</v>
      </c>
    </row>
  </sheetData>
  <mergeCells count="98">
    <mergeCell ref="N34:O34"/>
    <mergeCell ref="N35:O35"/>
    <mergeCell ref="N36:O36"/>
    <mergeCell ref="N37:O37"/>
    <mergeCell ref="P34:Q34"/>
    <mergeCell ref="P35:Q35"/>
    <mergeCell ref="P36:Q36"/>
    <mergeCell ref="P37:Q37"/>
    <mergeCell ref="P38:Q38"/>
    <mergeCell ref="L39:M39"/>
    <mergeCell ref="L40:M40"/>
    <mergeCell ref="L41:M41"/>
    <mergeCell ref="L42:M42"/>
    <mergeCell ref="P39:Q39"/>
    <mergeCell ref="P40:Q40"/>
    <mergeCell ref="P41:Q41"/>
    <mergeCell ref="P42:Q42"/>
    <mergeCell ref="N39:O39"/>
    <mergeCell ref="N40:O40"/>
    <mergeCell ref="N41:O41"/>
    <mergeCell ref="N42:O42"/>
    <mergeCell ref="L29:M29"/>
    <mergeCell ref="L30:M30"/>
    <mergeCell ref="N38:O38"/>
    <mergeCell ref="N29:O29"/>
    <mergeCell ref="N30:O30"/>
    <mergeCell ref="N31:O31"/>
    <mergeCell ref="N32:O32"/>
    <mergeCell ref="N33:O33"/>
    <mergeCell ref="L38:M38"/>
    <mergeCell ref="L31:M31"/>
    <mergeCell ref="L32:M32"/>
    <mergeCell ref="L33:M33"/>
    <mergeCell ref="L34:M34"/>
    <mergeCell ref="L35:M35"/>
    <mergeCell ref="L36:M36"/>
    <mergeCell ref="L37:M37"/>
    <mergeCell ref="P29:Q29"/>
    <mergeCell ref="P30:Q30"/>
    <mergeCell ref="P31:Q31"/>
    <mergeCell ref="P32:Q32"/>
    <mergeCell ref="P33:Q33"/>
    <mergeCell ref="J38:K38"/>
    <mergeCell ref="J39:K39"/>
    <mergeCell ref="J29:K29"/>
    <mergeCell ref="J30:K30"/>
    <mergeCell ref="J31:K31"/>
    <mergeCell ref="J32:K32"/>
    <mergeCell ref="J33:K33"/>
    <mergeCell ref="J34:K34"/>
    <mergeCell ref="J35:K35"/>
    <mergeCell ref="J36:K36"/>
    <mergeCell ref="J37:K37"/>
    <mergeCell ref="D40:E40"/>
    <mergeCell ref="F40:G40"/>
    <mergeCell ref="H40:I40"/>
    <mergeCell ref="J40:K40"/>
    <mergeCell ref="J41:K41"/>
    <mergeCell ref="J42:K42"/>
    <mergeCell ref="D41:E41"/>
    <mergeCell ref="F41:G41"/>
    <mergeCell ref="H41:I41"/>
    <mergeCell ref="D42:E42"/>
    <mergeCell ref="F42:G42"/>
    <mergeCell ref="H42:I42"/>
    <mergeCell ref="D38:E38"/>
    <mergeCell ref="F38:G38"/>
    <mergeCell ref="H38:I38"/>
    <mergeCell ref="D39:E39"/>
    <mergeCell ref="F39:G39"/>
    <mergeCell ref="H39:I39"/>
    <mergeCell ref="F33:G33"/>
    <mergeCell ref="H33:I33"/>
    <mergeCell ref="F36:G36"/>
    <mergeCell ref="H36:I36"/>
    <mergeCell ref="D37:E37"/>
    <mergeCell ref="F37:G37"/>
    <mergeCell ref="H37:I37"/>
    <mergeCell ref="D34:E34"/>
    <mergeCell ref="F34:G34"/>
    <mergeCell ref="H34:I34"/>
    <mergeCell ref="D33:E33"/>
    <mergeCell ref="D35:E35"/>
    <mergeCell ref="F35:G35"/>
    <mergeCell ref="H35:I35"/>
    <mergeCell ref="D36:E36"/>
    <mergeCell ref="D29:E29"/>
    <mergeCell ref="F29:G29"/>
    <mergeCell ref="H29:I29"/>
    <mergeCell ref="D30:E30"/>
    <mergeCell ref="F30:G30"/>
    <mergeCell ref="H30:I30"/>
    <mergeCell ref="D31:E31"/>
    <mergeCell ref="F31:G31"/>
    <mergeCell ref="H31:I31"/>
    <mergeCell ref="D32:E32"/>
    <mergeCell ref="F32:G32"/>
    <mergeCell ref="H32:I3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AD94"/>
  <sheetViews>
    <sheetView showGridLines="0" zoomScaleNormal="100" workbookViewId="0"/>
  </sheetViews>
  <sheetFormatPr defaultColWidth="9.140625" defaultRowHeight="16.5"/>
  <cols>
    <col min="1" max="1" width="3.85546875" style="2" customWidth="1"/>
    <col min="2" max="2" width="64" style="21" customWidth="1"/>
    <col min="3" max="3" width="3.28515625" style="2" customWidth="1"/>
    <col min="4" max="21" width="11.7109375" style="2" customWidth="1"/>
    <col min="22" max="22" width="9.140625" style="3"/>
    <col min="23" max="23" width="13.42578125" style="2" customWidth="1"/>
    <col min="24" max="16384" width="9.140625" style="2"/>
  </cols>
  <sheetData>
    <row r="1" spans="1:15" ht="18.75">
      <c r="A1" s="609" t="s">
        <v>832</v>
      </c>
    </row>
    <row r="2" spans="1:15" ht="18.75">
      <c r="A2" s="608" t="s">
        <v>323</v>
      </c>
    </row>
    <row r="3" spans="1:15" ht="18.75">
      <c r="A3" s="72"/>
    </row>
    <row r="4" spans="1:15" ht="17.25" thickBot="1">
      <c r="D4" s="45" t="s">
        <v>16</v>
      </c>
    </row>
    <row r="5" spans="1:15" ht="35.1" customHeight="1" thickTop="1" thickBot="1">
      <c r="B5" s="25"/>
      <c r="D5" s="46">
        <v>2019</v>
      </c>
      <c r="E5" s="46">
        <v>2020</v>
      </c>
      <c r="F5" s="54" t="s">
        <v>494</v>
      </c>
      <c r="G5" s="46">
        <v>2022</v>
      </c>
      <c r="H5" s="46" t="s">
        <v>506</v>
      </c>
    </row>
    <row r="6" spans="1:15" ht="20.25" thickTop="1" thickBot="1">
      <c r="B6" s="216" t="s">
        <v>43</v>
      </c>
      <c r="C6" s="60"/>
      <c r="D6" s="73"/>
      <c r="E6" s="73"/>
      <c r="F6" s="73"/>
      <c r="G6" s="73"/>
      <c r="H6" s="73"/>
    </row>
    <row r="7" spans="1:15" ht="21" customHeight="1">
      <c r="B7" s="217" t="s">
        <v>533</v>
      </c>
      <c r="C7" s="60"/>
      <c r="D7" s="218">
        <v>100.1</v>
      </c>
      <c r="E7" s="218">
        <v>162.30000000000001</v>
      </c>
      <c r="F7" s="218">
        <f>R71</f>
        <v>147.69999999999999</v>
      </c>
      <c r="G7" s="218">
        <v>118.80000000000003</v>
      </c>
      <c r="H7" s="218">
        <v>122.1</v>
      </c>
      <c r="J7" s="396"/>
      <c r="K7" s="21"/>
    </row>
    <row r="8" spans="1:15" ht="20.25" customHeight="1" thickBot="1">
      <c r="B8" s="219" t="s">
        <v>534</v>
      </c>
      <c r="C8" s="60"/>
      <c r="D8" s="220">
        <v>148.19999999999999</v>
      </c>
      <c r="E8" s="220">
        <v>175.4</v>
      </c>
      <c r="F8" s="220">
        <f>P71</f>
        <v>162.70000000000002</v>
      </c>
      <c r="G8" s="220">
        <v>140.19999999999999</v>
      </c>
      <c r="H8" s="220">
        <v>146.89999999999998</v>
      </c>
      <c r="J8" s="396"/>
      <c r="K8" s="21"/>
    </row>
    <row r="9" spans="1:15" ht="20.25" customHeight="1" thickBot="1">
      <c r="B9" s="221" t="s">
        <v>102</v>
      </c>
      <c r="C9" s="60"/>
      <c r="D9" s="183">
        <v>248.3</v>
      </c>
      <c r="E9" s="183">
        <v>337.7</v>
      </c>
      <c r="F9" s="183">
        <v>310.39999999999998</v>
      </c>
      <c r="G9" s="183">
        <v>259</v>
      </c>
      <c r="H9" s="183">
        <v>269</v>
      </c>
      <c r="J9" s="396"/>
      <c r="K9" s="21"/>
      <c r="O9" s="21"/>
    </row>
    <row r="10" spans="1:15" ht="18.75">
      <c r="B10" s="25"/>
      <c r="C10" s="60"/>
      <c r="D10" s="60"/>
      <c r="E10" s="60"/>
      <c r="F10" s="60"/>
      <c r="G10" s="60"/>
      <c r="H10" s="60"/>
    </row>
    <row r="11" spans="1:15" ht="18.75">
      <c r="B11" s="25"/>
      <c r="C11" s="60"/>
      <c r="D11" s="60"/>
      <c r="E11" s="60"/>
      <c r="F11" s="60"/>
      <c r="G11" s="60"/>
      <c r="H11" s="60"/>
    </row>
    <row r="12" spans="1:15" ht="21" customHeight="1" thickBot="1">
      <c r="B12" s="74" t="s">
        <v>520</v>
      </c>
      <c r="C12" s="60"/>
      <c r="D12" s="60"/>
      <c r="E12" s="60"/>
      <c r="F12" s="60"/>
      <c r="G12" s="60"/>
      <c r="H12" s="60"/>
    </row>
    <row r="13" spans="1:15" ht="21" customHeight="1" thickBot="1">
      <c r="A13" s="43"/>
      <c r="B13" s="222" t="s">
        <v>103</v>
      </c>
      <c r="C13" s="75"/>
      <c r="D13" s="153"/>
      <c r="E13" s="223">
        <v>248.3</v>
      </c>
      <c r="F13" s="223">
        <v>337.7</v>
      </c>
      <c r="G13" s="223">
        <v>310.39999999999998</v>
      </c>
      <c r="H13" s="223">
        <v>259</v>
      </c>
      <c r="J13" s="396"/>
      <c r="K13" s="21"/>
    </row>
    <row r="14" spans="1:15" ht="21" customHeight="1" thickBot="1">
      <c r="B14" s="76" t="s">
        <v>573</v>
      </c>
      <c r="C14" s="60"/>
      <c r="D14" s="224"/>
      <c r="E14" s="225">
        <v>75.2</v>
      </c>
      <c r="F14" s="224"/>
      <c r="G14" s="224"/>
      <c r="H14" s="224"/>
      <c r="J14" s="396"/>
    </row>
    <row r="15" spans="1:15" ht="21" customHeight="1">
      <c r="B15" s="57" t="s">
        <v>574</v>
      </c>
      <c r="C15" s="60"/>
      <c r="D15" s="224"/>
      <c r="E15" s="226"/>
      <c r="F15" s="227">
        <f>-29.1</f>
        <v>-29.1</v>
      </c>
      <c r="G15" s="226"/>
      <c r="H15" s="226"/>
      <c r="J15" s="396"/>
      <c r="K15" s="22"/>
    </row>
    <row r="16" spans="1:15" ht="21" customHeight="1" thickBot="1">
      <c r="B16" s="55" t="s">
        <v>575</v>
      </c>
      <c r="C16" s="60"/>
      <c r="D16" s="224"/>
      <c r="E16" s="228"/>
      <c r="F16" s="229">
        <f>-1.8</f>
        <v>-1.8</v>
      </c>
      <c r="G16" s="228"/>
      <c r="H16" s="228"/>
      <c r="J16" s="396"/>
      <c r="K16" s="22"/>
    </row>
    <row r="17" spans="1:30" ht="21" customHeight="1" thickBot="1">
      <c r="B17" s="438" t="s">
        <v>904</v>
      </c>
      <c r="C17" s="60"/>
      <c r="D17" s="224"/>
      <c r="E17" s="439"/>
      <c r="F17" s="439"/>
      <c r="G17" s="439"/>
      <c r="H17" s="446">
        <v>8</v>
      </c>
      <c r="J17" s="396"/>
      <c r="K17" s="22"/>
    </row>
    <row r="18" spans="1:30" ht="21" customHeight="1" thickBot="1">
      <c r="A18" s="43"/>
      <c r="B18" s="222" t="s">
        <v>368</v>
      </c>
      <c r="C18" s="75"/>
      <c r="D18" s="224"/>
      <c r="E18" s="223">
        <v>323.5</v>
      </c>
      <c r="F18" s="223">
        <v>306.8</v>
      </c>
      <c r="G18" s="223">
        <v>310.39999999999998</v>
      </c>
      <c r="H18" s="223">
        <v>267</v>
      </c>
      <c r="J18" s="396"/>
    </row>
    <row r="19" spans="1:30" ht="21" customHeight="1">
      <c r="B19" s="152" t="s">
        <v>298</v>
      </c>
      <c r="C19" s="60"/>
      <c r="D19" s="224"/>
      <c r="E19" s="231">
        <v>16.7</v>
      </c>
      <c r="F19" s="231">
        <v>18.8</v>
      </c>
      <c r="G19" s="231">
        <v>17.599999999999998</v>
      </c>
      <c r="H19" s="231">
        <v>10.199999999999999</v>
      </c>
      <c r="J19" s="396"/>
      <c r="K19" s="21"/>
    </row>
    <row r="20" spans="1:30" ht="21" customHeight="1">
      <c r="B20" s="57" t="s">
        <v>299</v>
      </c>
      <c r="C20" s="60"/>
      <c r="D20" s="224"/>
      <c r="E20" s="227">
        <v>-21.1</v>
      </c>
      <c r="F20" s="227">
        <f>-26.8</f>
        <v>-26.8</v>
      </c>
      <c r="G20" s="227">
        <v>-23.3</v>
      </c>
      <c r="H20" s="227">
        <v>-11.7</v>
      </c>
      <c r="J20" s="396"/>
      <c r="K20" s="21"/>
    </row>
    <row r="21" spans="1:30" ht="21" customHeight="1" thickBot="1">
      <c r="B21" s="55" t="s">
        <v>105</v>
      </c>
      <c r="C21" s="60"/>
      <c r="D21" s="224"/>
      <c r="E21" s="229">
        <v>18.600000000000001</v>
      </c>
      <c r="F21" s="229">
        <v>11.6</v>
      </c>
      <c r="G21" s="229">
        <v>-45.7</v>
      </c>
      <c r="H21" s="229">
        <v>3.4999999999999964</v>
      </c>
      <c r="J21" s="396"/>
      <c r="K21" s="21"/>
    </row>
    <row r="22" spans="1:30" ht="21" customHeight="1" thickBot="1">
      <c r="A22" s="43"/>
      <c r="B22" s="222" t="s">
        <v>106</v>
      </c>
      <c r="C22" s="75"/>
      <c r="D22" s="230"/>
      <c r="E22" s="223">
        <v>337.7</v>
      </c>
      <c r="F22" s="223">
        <v>310.39999999999998</v>
      </c>
      <c r="G22" s="223">
        <v>259</v>
      </c>
      <c r="H22" s="223">
        <v>269</v>
      </c>
      <c r="J22" s="396"/>
      <c r="K22" s="21"/>
    </row>
    <row r="23" spans="1:30">
      <c r="A23" s="31" t="s">
        <v>17</v>
      </c>
      <c r="L23" s="16"/>
      <c r="N23" s="47"/>
    </row>
    <row r="24" spans="1:30" ht="18" customHeight="1">
      <c r="A24" s="975" t="s">
        <v>868</v>
      </c>
      <c r="B24" s="975"/>
      <c r="C24" s="975"/>
      <c r="D24" s="975"/>
      <c r="E24" s="975"/>
      <c r="F24" s="975"/>
      <c r="G24" s="975"/>
      <c r="H24" s="975"/>
      <c r="L24" s="16"/>
      <c r="N24" s="47"/>
    </row>
    <row r="25" spans="1:30" ht="18" customHeight="1">
      <c r="A25" s="975"/>
      <c r="B25" s="975"/>
      <c r="C25" s="975"/>
      <c r="D25" s="975"/>
      <c r="E25" s="975"/>
      <c r="F25" s="975"/>
      <c r="G25" s="975"/>
      <c r="H25" s="975"/>
      <c r="L25" s="16"/>
      <c r="N25" s="47"/>
    </row>
    <row r="26" spans="1:30" ht="18" customHeight="1">
      <c r="A26" s="975"/>
      <c r="B26" s="975"/>
      <c r="C26" s="975"/>
      <c r="D26" s="975"/>
      <c r="E26" s="975"/>
      <c r="F26" s="975"/>
      <c r="G26" s="975"/>
      <c r="H26" s="975"/>
      <c r="L26" s="16"/>
      <c r="N26" s="47"/>
    </row>
    <row r="27" spans="1:30" ht="18" customHeight="1">
      <c r="A27" s="975"/>
      <c r="B27" s="975"/>
      <c r="C27" s="975"/>
      <c r="D27" s="975"/>
      <c r="E27" s="975"/>
      <c r="F27" s="975"/>
      <c r="G27" s="975"/>
      <c r="H27" s="975"/>
      <c r="L27" s="16"/>
      <c r="N27" s="47"/>
    </row>
    <row r="28" spans="1:30">
      <c r="A28" s="1065" t="s">
        <v>583</v>
      </c>
      <c r="B28" s="1065"/>
      <c r="C28" s="1065"/>
      <c r="D28" s="1065"/>
      <c r="E28" s="1065"/>
      <c r="F28" s="1065"/>
      <c r="G28" s="1065"/>
      <c r="H28" s="1065"/>
    </row>
    <row r="29" spans="1:30">
      <c r="A29" s="1065" t="s">
        <v>584</v>
      </c>
      <c r="B29" s="1065"/>
      <c r="C29" s="1065"/>
      <c r="D29" s="1065"/>
      <c r="E29" s="1065"/>
      <c r="F29" s="1065"/>
      <c r="G29" s="1065"/>
      <c r="H29" s="1065"/>
    </row>
    <row r="30" spans="1:30" ht="17.25" thickBot="1">
      <c r="A30" s="445"/>
      <c r="B30" s="445"/>
      <c r="C30" s="445"/>
      <c r="D30" s="445"/>
      <c r="E30" s="445"/>
      <c r="F30" s="445"/>
      <c r="G30" s="445"/>
      <c r="H30" s="445"/>
    </row>
    <row r="31" spans="1:30" ht="51.75" customHeight="1" thickTop="1" thickBot="1">
      <c r="A31" s="70"/>
      <c r="B31" s="77" t="s">
        <v>146</v>
      </c>
      <c r="C31" s="21"/>
      <c r="D31" s="1078" t="s">
        <v>107</v>
      </c>
      <c r="E31" s="1079"/>
      <c r="F31" s="1078" t="s">
        <v>108</v>
      </c>
      <c r="G31" s="1079"/>
      <c r="H31" s="1078" t="s">
        <v>489</v>
      </c>
      <c r="I31" s="1079"/>
      <c r="J31" s="1078" t="s">
        <v>365</v>
      </c>
      <c r="K31" s="1079"/>
      <c r="L31" s="1078" t="s">
        <v>300</v>
      </c>
      <c r="M31" s="1079"/>
      <c r="N31" s="1078" t="s">
        <v>46</v>
      </c>
      <c r="O31" s="1079"/>
      <c r="P31" s="1078" t="s">
        <v>537</v>
      </c>
      <c r="Q31" s="1079"/>
      <c r="R31" s="1078" t="s">
        <v>535</v>
      </c>
      <c r="S31" s="1079"/>
      <c r="T31" s="1078" t="s">
        <v>120</v>
      </c>
      <c r="U31" s="1079"/>
      <c r="W31" s="22"/>
      <c r="X31" s="22"/>
      <c r="Y31" s="22"/>
      <c r="Z31" s="22"/>
      <c r="AA31" s="22"/>
      <c r="AB31" s="22"/>
      <c r="AC31" s="22"/>
      <c r="AD31" s="22"/>
    </row>
    <row r="32" spans="1:30" ht="21" customHeight="1" thickTop="1" thickBot="1">
      <c r="A32" s="43"/>
      <c r="B32" s="211" t="s">
        <v>478</v>
      </c>
      <c r="C32" s="43"/>
      <c r="D32" s="1179">
        <v>50.7</v>
      </c>
      <c r="E32" s="1180"/>
      <c r="F32" s="1179">
        <v>31.400000000000002</v>
      </c>
      <c r="G32" s="1180"/>
      <c r="H32" s="1051">
        <v>82.100000000000009</v>
      </c>
      <c r="I32" s="1052"/>
      <c r="J32" s="1179">
        <v>32.899999999999991</v>
      </c>
      <c r="K32" s="1180"/>
      <c r="L32" s="1179">
        <v>0</v>
      </c>
      <c r="M32" s="1180"/>
      <c r="N32" s="1179">
        <v>25.199999999999996</v>
      </c>
      <c r="O32" s="1180"/>
      <c r="P32" s="1181">
        <v>140.19999999999999</v>
      </c>
      <c r="Q32" s="1182"/>
      <c r="R32" s="1183">
        <v>118.8</v>
      </c>
      <c r="S32" s="1184"/>
      <c r="T32" s="1181">
        <v>259</v>
      </c>
      <c r="U32" s="1182"/>
      <c r="W32" s="4"/>
      <c r="X32" s="4"/>
      <c r="Y32" s="4"/>
      <c r="Z32" s="4"/>
      <c r="AA32" s="4"/>
      <c r="AB32" s="4"/>
      <c r="AC32" s="4"/>
      <c r="AD32" s="4"/>
    </row>
    <row r="33" spans="1:30" ht="21" customHeight="1" thickBot="1">
      <c r="A33" s="43"/>
      <c r="B33" s="440" t="s">
        <v>536</v>
      </c>
      <c r="C33" s="43"/>
      <c r="D33" s="1066"/>
      <c r="E33" s="1067"/>
      <c r="F33" s="1068"/>
      <c r="G33" s="1067"/>
      <c r="H33" s="1068"/>
      <c r="I33" s="1067"/>
      <c r="J33" s="1069">
        <v>3.2</v>
      </c>
      <c r="K33" s="1070"/>
      <c r="L33" s="448"/>
      <c r="M33" s="447"/>
      <c r="N33" s="448"/>
      <c r="O33" s="447"/>
      <c r="P33" s="1071">
        <v>3.2</v>
      </c>
      <c r="Q33" s="1072"/>
      <c r="R33" s="1073">
        <v>-3.2</v>
      </c>
      <c r="S33" s="1074"/>
      <c r="T33" s="1071">
        <v>0</v>
      </c>
      <c r="U33" s="1072"/>
      <c r="W33" s="4"/>
      <c r="X33" s="4"/>
      <c r="Y33" s="4"/>
      <c r="Z33" s="4"/>
      <c r="AA33" s="4"/>
      <c r="AB33" s="4"/>
      <c r="AC33" s="4"/>
      <c r="AD33" s="4"/>
    </row>
    <row r="34" spans="1:30" ht="21" customHeight="1" thickTop="1" thickBot="1">
      <c r="A34" s="43"/>
      <c r="B34" s="211" t="s">
        <v>522</v>
      </c>
      <c r="C34" s="43"/>
      <c r="D34" s="1048">
        <v>50.7</v>
      </c>
      <c r="E34" s="1049"/>
      <c r="F34" s="1048">
        <v>31.400000000000002</v>
      </c>
      <c r="G34" s="1050"/>
      <c r="H34" s="1051">
        <v>82.100000000000009</v>
      </c>
      <c r="I34" s="1052"/>
      <c r="J34" s="1051">
        <v>36.099999999999994</v>
      </c>
      <c r="K34" s="1052"/>
      <c r="L34" s="1051">
        <v>0</v>
      </c>
      <c r="M34" s="1052"/>
      <c r="N34" s="1051">
        <v>25.199999999999996</v>
      </c>
      <c r="O34" s="1052"/>
      <c r="P34" s="1063">
        <v>143.39999999999998</v>
      </c>
      <c r="Q34" s="1064"/>
      <c r="R34" s="1051">
        <v>115.6</v>
      </c>
      <c r="S34" s="1052"/>
      <c r="T34" s="1063">
        <v>259</v>
      </c>
      <c r="U34" s="1064"/>
      <c r="W34" s="22"/>
      <c r="X34" s="22"/>
      <c r="Y34" s="22"/>
    </row>
    <row r="35" spans="1:30" ht="21" customHeight="1">
      <c r="A35" s="43"/>
      <c r="B35" s="214" t="s">
        <v>521</v>
      </c>
      <c r="C35" s="43"/>
      <c r="D35" s="1075"/>
      <c r="E35" s="1076"/>
      <c r="F35" s="1077"/>
      <c r="G35" s="1076"/>
      <c r="H35" s="1077"/>
      <c r="I35" s="1076"/>
      <c r="J35" s="450"/>
      <c r="K35" s="449"/>
      <c r="L35" s="450"/>
      <c r="M35" s="449"/>
      <c r="N35" s="450"/>
      <c r="O35" s="449"/>
      <c r="P35" s="450"/>
      <c r="Q35" s="449"/>
      <c r="R35" s="1056">
        <v>8</v>
      </c>
      <c r="S35" s="1057"/>
      <c r="T35" s="1046">
        <v>8</v>
      </c>
      <c r="U35" s="1047"/>
      <c r="W35" s="4"/>
      <c r="X35" s="4"/>
      <c r="Y35" s="4"/>
      <c r="Z35" s="4"/>
      <c r="AA35" s="4"/>
      <c r="AB35" s="4"/>
      <c r="AC35" s="4"/>
      <c r="AD35" s="4"/>
    </row>
    <row r="36" spans="1:30" ht="21" customHeight="1">
      <c r="B36" s="212" t="s">
        <v>111</v>
      </c>
      <c r="D36" s="1054">
        <v>1.3</v>
      </c>
      <c r="E36" s="1055"/>
      <c r="F36" s="1054">
        <v>0.8</v>
      </c>
      <c r="G36" s="1055"/>
      <c r="H36" s="1056">
        <v>2.1</v>
      </c>
      <c r="I36" s="1057"/>
      <c r="J36" s="1054">
        <v>3.2</v>
      </c>
      <c r="K36" s="1055"/>
      <c r="L36" s="1054">
        <v>0.1</v>
      </c>
      <c r="M36" s="1055"/>
      <c r="N36" s="1054">
        <v>0.7</v>
      </c>
      <c r="O36" s="1055"/>
      <c r="P36" s="1080">
        <v>6.1000000000000005</v>
      </c>
      <c r="Q36" s="1081"/>
      <c r="R36" s="1056">
        <v>0</v>
      </c>
      <c r="S36" s="1057"/>
      <c r="T36" s="1046">
        <v>6.1000000000000005</v>
      </c>
      <c r="U36" s="1047"/>
      <c r="W36" s="24"/>
      <c r="X36" s="24"/>
      <c r="Y36" s="24"/>
      <c r="Z36" s="24"/>
      <c r="AA36" s="24"/>
      <c r="AB36" s="24"/>
      <c r="AC36" s="24"/>
      <c r="AD36" s="24"/>
    </row>
    <row r="37" spans="1:30" ht="21" customHeight="1">
      <c r="B37" s="212" t="s">
        <v>112</v>
      </c>
      <c r="D37" s="1054">
        <v>2.1</v>
      </c>
      <c r="E37" s="1055"/>
      <c r="F37" s="1054">
        <v>0.2</v>
      </c>
      <c r="G37" s="1055"/>
      <c r="H37" s="1056">
        <v>2.3000000000000003</v>
      </c>
      <c r="I37" s="1057"/>
      <c r="J37" s="1054">
        <v>0.2</v>
      </c>
      <c r="K37" s="1055"/>
      <c r="L37" s="1054">
        <v>0</v>
      </c>
      <c r="M37" s="1055"/>
      <c r="N37" s="1054">
        <v>0.4</v>
      </c>
      <c r="O37" s="1055"/>
      <c r="P37" s="1080">
        <v>2.9000000000000004</v>
      </c>
      <c r="Q37" s="1081"/>
      <c r="R37" s="1056">
        <v>1.1999999999999997</v>
      </c>
      <c r="S37" s="1057"/>
      <c r="T37" s="1046">
        <v>4.0999999999999996</v>
      </c>
      <c r="U37" s="1047"/>
      <c r="W37" s="24"/>
      <c r="X37" s="24"/>
      <c r="Y37" s="24"/>
      <c r="Z37" s="24"/>
      <c r="AA37" s="24"/>
      <c r="AB37" s="24"/>
      <c r="AC37" s="24"/>
      <c r="AD37" s="24"/>
    </row>
    <row r="38" spans="1:30" ht="21" customHeight="1">
      <c r="B38" s="212" t="s">
        <v>113</v>
      </c>
      <c r="D38" s="1054">
        <v>-1.6</v>
      </c>
      <c r="E38" s="1055"/>
      <c r="F38" s="1054">
        <v>-1.8</v>
      </c>
      <c r="G38" s="1055"/>
      <c r="H38" s="1056">
        <v>-3.4000000000000004</v>
      </c>
      <c r="I38" s="1057"/>
      <c r="J38" s="1054">
        <v>-1.4</v>
      </c>
      <c r="K38" s="1055"/>
      <c r="L38" s="1054">
        <v>-0.1</v>
      </c>
      <c r="M38" s="1055"/>
      <c r="N38" s="1054">
        <v>-1</v>
      </c>
      <c r="O38" s="1055"/>
      <c r="P38" s="1080">
        <v>-5.9</v>
      </c>
      <c r="Q38" s="1081"/>
      <c r="R38" s="1056">
        <v>-5.8</v>
      </c>
      <c r="S38" s="1057"/>
      <c r="T38" s="1046">
        <v>-11.7</v>
      </c>
      <c r="U38" s="1047"/>
      <c r="W38" s="24"/>
      <c r="X38" s="24"/>
      <c r="Y38" s="24"/>
      <c r="Z38" s="24"/>
      <c r="AA38" s="24"/>
      <c r="AB38" s="24"/>
      <c r="AC38" s="24"/>
      <c r="AD38" s="24"/>
    </row>
    <row r="39" spans="1:30" ht="21" customHeight="1">
      <c r="B39" s="212" t="s">
        <v>105</v>
      </c>
      <c r="D39" s="1054">
        <v>1.8000000000000043</v>
      </c>
      <c r="E39" s="1055"/>
      <c r="F39" s="1054">
        <v>0.99999999999999223</v>
      </c>
      <c r="G39" s="1055"/>
      <c r="H39" s="1056">
        <v>2.7999999999999963</v>
      </c>
      <c r="I39" s="1057"/>
      <c r="J39" s="1054">
        <v>-3.0000000000000071</v>
      </c>
      <c r="K39" s="1055"/>
      <c r="L39" s="1054">
        <v>0</v>
      </c>
      <c r="M39" s="1055"/>
      <c r="N39" s="1054">
        <v>0.90000000000000568</v>
      </c>
      <c r="O39" s="1055"/>
      <c r="P39" s="1080">
        <v>0.69999999999999485</v>
      </c>
      <c r="Q39" s="1081"/>
      <c r="R39" s="1056">
        <v>2.8000000000000016</v>
      </c>
      <c r="S39" s="1057"/>
      <c r="T39" s="1046">
        <v>3.4999999999999964</v>
      </c>
      <c r="U39" s="1047"/>
      <c r="W39" s="24"/>
      <c r="X39" s="24"/>
      <c r="Y39" s="24"/>
      <c r="Z39" s="24"/>
      <c r="AA39" s="24"/>
      <c r="AB39" s="24"/>
      <c r="AC39" s="24"/>
      <c r="AD39" s="24"/>
    </row>
    <row r="40" spans="1:30" ht="21" customHeight="1" thickBot="1">
      <c r="B40" s="212" t="s">
        <v>114</v>
      </c>
      <c r="D40" s="1061">
        <v>-1.5</v>
      </c>
      <c r="E40" s="1062"/>
      <c r="F40" s="1061">
        <v>1.2</v>
      </c>
      <c r="G40" s="1062"/>
      <c r="H40" s="1088">
        <v>-0.30000000000000004</v>
      </c>
      <c r="I40" s="1089"/>
      <c r="J40" s="1061">
        <v>0</v>
      </c>
      <c r="K40" s="1062"/>
      <c r="L40" s="1061">
        <v>0</v>
      </c>
      <c r="M40" s="1062"/>
      <c r="N40" s="1061">
        <v>0</v>
      </c>
      <c r="O40" s="1062"/>
      <c r="P40" s="1187">
        <v>-0.30000000000000004</v>
      </c>
      <c r="Q40" s="1188"/>
      <c r="R40" s="1088">
        <v>0.30000000000000004</v>
      </c>
      <c r="S40" s="1089"/>
      <c r="T40" s="1189">
        <v>0</v>
      </c>
      <c r="U40" s="1190"/>
      <c r="W40" s="24"/>
      <c r="X40" s="24"/>
      <c r="Y40" s="24"/>
      <c r="Z40" s="24"/>
      <c r="AA40" s="24"/>
      <c r="AB40" s="24"/>
      <c r="AC40" s="24"/>
      <c r="AD40" s="24"/>
    </row>
    <row r="41" spans="1:30" ht="21" customHeight="1" thickBot="1">
      <c r="B41" s="213" t="s">
        <v>507</v>
      </c>
      <c r="D41" s="1175">
        <v>52.800000000000004</v>
      </c>
      <c r="E41" s="1176"/>
      <c r="F41" s="1175">
        <v>32.799999999999997</v>
      </c>
      <c r="G41" s="1176"/>
      <c r="H41" s="1177">
        <v>85.6</v>
      </c>
      <c r="I41" s="1178"/>
      <c r="J41" s="1175">
        <v>35.099999999999994</v>
      </c>
      <c r="K41" s="1176"/>
      <c r="L41" s="1175">
        <v>0</v>
      </c>
      <c r="M41" s="1176"/>
      <c r="N41" s="1175">
        <v>26.2</v>
      </c>
      <c r="O41" s="1176"/>
      <c r="P41" s="1185">
        <v>146.89999999999995</v>
      </c>
      <c r="Q41" s="1186"/>
      <c r="R41" s="1177">
        <v>122.1</v>
      </c>
      <c r="S41" s="1178"/>
      <c r="T41" s="1185">
        <v>269.00000000000006</v>
      </c>
      <c r="U41" s="1186"/>
      <c r="W41" s="4"/>
      <c r="X41" s="4"/>
      <c r="Y41" s="4"/>
      <c r="Z41" s="4"/>
      <c r="AA41" s="4"/>
      <c r="AB41" s="4"/>
      <c r="AC41" s="4"/>
      <c r="AD41" s="4"/>
    </row>
    <row r="42" spans="1:30">
      <c r="A42" s="31" t="s">
        <v>17</v>
      </c>
      <c r="K42" s="43"/>
      <c r="O42" s="78"/>
      <c r="P42" s="139"/>
      <c r="Q42" s="43"/>
      <c r="S42" s="43"/>
      <c r="T42" s="139"/>
      <c r="U42" s="43"/>
      <c r="V42" s="2"/>
    </row>
    <row r="43" spans="1:30" ht="17.25" customHeight="1">
      <c r="A43" s="1058" t="s">
        <v>585</v>
      </c>
      <c r="B43" s="1058"/>
      <c r="C43" s="1058"/>
      <c r="D43" s="1058"/>
      <c r="E43" s="1058"/>
      <c r="F43" s="1058"/>
      <c r="G43" s="1058"/>
      <c r="H43" s="1058"/>
      <c r="I43" s="1058"/>
      <c r="J43" s="1058"/>
      <c r="K43" s="1058"/>
      <c r="L43" s="1058"/>
      <c r="M43" s="1058"/>
      <c r="N43" s="1058"/>
      <c r="O43" s="1058"/>
      <c r="P43" s="1058"/>
      <c r="Q43" s="1058"/>
      <c r="R43" s="1058"/>
      <c r="S43" s="1058"/>
      <c r="T43" s="1058"/>
      <c r="U43" s="1058"/>
    </row>
    <row r="44" spans="1:30" ht="17.25" customHeight="1">
      <c r="A44" s="1058" t="s">
        <v>583</v>
      </c>
      <c r="B44" s="1058"/>
      <c r="C44" s="1058"/>
      <c r="D44" s="1058"/>
      <c r="E44" s="1058"/>
      <c r="F44" s="1058"/>
      <c r="G44" s="1058"/>
      <c r="H44" s="1058"/>
      <c r="I44" s="1058"/>
      <c r="J44" s="1058"/>
      <c r="K44" s="1058"/>
      <c r="L44" s="1058"/>
      <c r="M44" s="1058"/>
      <c r="N44" s="1058"/>
      <c r="O44" s="1058"/>
      <c r="P44" s="1058"/>
      <c r="Q44" s="1058"/>
      <c r="R44" s="1058"/>
      <c r="S44" s="1058"/>
      <c r="T44" s="1058"/>
      <c r="U44" s="1058"/>
    </row>
    <row r="45" spans="1:30" customFormat="1" ht="16.5" customHeight="1">
      <c r="A45" s="1058" t="s">
        <v>586</v>
      </c>
      <c r="B45" s="1058"/>
      <c r="C45" s="1058"/>
      <c r="D45" s="1058"/>
      <c r="E45" s="1058"/>
      <c r="F45" s="1058"/>
      <c r="G45" s="1058"/>
      <c r="H45" s="1058"/>
      <c r="I45" s="1058"/>
      <c r="J45" s="1058"/>
      <c r="K45" s="1058"/>
      <c r="L45" s="1058"/>
      <c r="M45" s="1058"/>
      <c r="N45" s="1058"/>
      <c r="O45" s="1058"/>
      <c r="P45" s="1058"/>
      <c r="Q45" s="1058"/>
      <c r="R45" s="1058"/>
      <c r="S45" s="1058"/>
      <c r="T45" s="1058"/>
      <c r="U45" s="1058"/>
    </row>
    <row r="46" spans="1:30" ht="16.5" customHeight="1" thickBot="1">
      <c r="A46" s="18"/>
      <c r="B46" s="18"/>
      <c r="C46" s="18"/>
      <c r="D46" s="18"/>
      <c r="E46" s="18"/>
      <c r="F46" s="18"/>
      <c r="G46" s="18"/>
      <c r="H46" s="18"/>
      <c r="I46" s="18"/>
      <c r="J46" s="18"/>
      <c r="K46" s="18"/>
      <c r="L46" s="18"/>
      <c r="M46" s="18"/>
      <c r="N46" s="18"/>
      <c r="O46" s="18"/>
      <c r="P46" s="18"/>
      <c r="Q46" s="18"/>
      <c r="R46" s="18"/>
      <c r="S46" s="18"/>
      <c r="T46" s="18"/>
      <c r="U46" s="18"/>
    </row>
    <row r="47" spans="1:30" ht="51.75" customHeight="1" thickTop="1" thickBot="1">
      <c r="A47" s="70"/>
      <c r="B47" s="77" t="s">
        <v>146</v>
      </c>
      <c r="C47" s="21"/>
      <c r="D47" s="1078" t="s">
        <v>107</v>
      </c>
      <c r="E47" s="1079"/>
      <c r="F47" s="1078" t="s">
        <v>108</v>
      </c>
      <c r="G47" s="1079"/>
      <c r="H47" s="1078" t="s">
        <v>489</v>
      </c>
      <c r="I47" s="1079"/>
      <c r="J47" s="1078" t="s">
        <v>365</v>
      </c>
      <c r="K47" s="1079"/>
      <c r="L47" s="1078" t="s">
        <v>300</v>
      </c>
      <c r="M47" s="1079"/>
      <c r="N47" s="1078" t="s">
        <v>46</v>
      </c>
      <c r="O47" s="1079"/>
      <c r="P47" s="1078" t="s">
        <v>537</v>
      </c>
      <c r="Q47" s="1079"/>
      <c r="R47" s="1078" t="s">
        <v>535</v>
      </c>
      <c r="S47" s="1079"/>
      <c r="T47" s="1078" t="s">
        <v>120</v>
      </c>
      <c r="U47" s="1079"/>
      <c r="W47" s="22"/>
      <c r="X47" s="22"/>
      <c r="Y47" s="22"/>
      <c r="Z47" s="22"/>
      <c r="AA47" s="22"/>
      <c r="AB47" s="22"/>
      <c r="AC47" s="22"/>
      <c r="AD47" s="22"/>
    </row>
    <row r="48" spans="1:30" ht="21" customHeight="1" thickTop="1">
      <c r="A48" s="43"/>
      <c r="B48" s="211" t="s">
        <v>524</v>
      </c>
      <c r="C48" s="43"/>
      <c r="D48" s="1082">
        <v>55.9</v>
      </c>
      <c r="E48" s="1083"/>
      <c r="F48" s="1082">
        <v>33.5</v>
      </c>
      <c r="G48" s="1083"/>
      <c r="H48" s="1084">
        <v>89.4</v>
      </c>
      <c r="I48" s="1085"/>
      <c r="J48" s="1082">
        <v>44.3</v>
      </c>
      <c r="K48" s="1083"/>
      <c r="L48" s="1082">
        <v>0</v>
      </c>
      <c r="M48" s="1083"/>
      <c r="N48" s="1082">
        <v>29</v>
      </c>
      <c r="O48" s="1083"/>
      <c r="P48" s="1084">
        <v>162.69999999999999</v>
      </c>
      <c r="Q48" s="1085"/>
      <c r="R48" s="1086">
        <v>147.69999999999999</v>
      </c>
      <c r="S48" s="1087"/>
      <c r="T48" s="1084">
        <v>310.39999999999998</v>
      </c>
      <c r="U48" s="1085"/>
      <c r="W48" s="4"/>
      <c r="X48" s="4"/>
      <c r="Y48" s="4"/>
      <c r="Z48" s="4"/>
      <c r="AA48" s="4"/>
      <c r="AB48" s="4"/>
      <c r="AC48" s="4"/>
      <c r="AD48" s="4"/>
    </row>
    <row r="49" spans="1:30" ht="21" customHeight="1">
      <c r="B49" s="212" t="s">
        <v>111</v>
      </c>
      <c r="D49" s="1054">
        <v>2.1</v>
      </c>
      <c r="E49" s="1055"/>
      <c r="F49" s="1054">
        <v>1.5999999999999999</v>
      </c>
      <c r="G49" s="1055"/>
      <c r="H49" s="1059">
        <v>3.7</v>
      </c>
      <c r="I49" s="1060"/>
      <c r="J49" s="1054">
        <v>4.8</v>
      </c>
      <c r="K49" s="1055"/>
      <c r="L49" s="1054">
        <v>0.2</v>
      </c>
      <c r="M49" s="1055"/>
      <c r="N49" s="1054">
        <v>1.4</v>
      </c>
      <c r="O49" s="1055"/>
      <c r="P49" s="1059">
        <v>10.1</v>
      </c>
      <c r="Q49" s="1060"/>
      <c r="R49" s="425"/>
      <c r="S49" s="426"/>
      <c r="T49" s="1158">
        <v>10.1</v>
      </c>
      <c r="U49" s="1159"/>
      <c r="W49" s="24"/>
      <c r="X49" s="24"/>
      <c r="Y49" s="24"/>
      <c r="Z49" s="24"/>
      <c r="AA49" s="24"/>
      <c r="AB49" s="24"/>
      <c r="AC49" s="24"/>
      <c r="AD49" s="24"/>
    </row>
    <row r="50" spans="1:30" ht="21" customHeight="1">
      <c r="B50" s="212" t="s">
        <v>112</v>
      </c>
      <c r="D50" s="1054">
        <v>4.0999999999999996</v>
      </c>
      <c r="E50" s="1055"/>
      <c r="F50" s="1054">
        <v>0.1</v>
      </c>
      <c r="G50" s="1055"/>
      <c r="H50" s="1059">
        <v>4.1999999999999993</v>
      </c>
      <c r="I50" s="1060"/>
      <c r="J50" s="1054">
        <v>0.5</v>
      </c>
      <c r="K50" s="1055"/>
      <c r="L50" s="1054">
        <v>0</v>
      </c>
      <c r="M50" s="1055"/>
      <c r="N50" s="1054">
        <v>0.9</v>
      </c>
      <c r="O50" s="1055"/>
      <c r="P50" s="1059">
        <v>5.6</v>
      </c>
      <c r="Q50" s="1060"/>
      <c r="R50" s="1056">
        <v>1.9</v>
      </c>
      <c r="S50" s="1057"/>
      <c r="T50" s="1158">
        <v>7.5</v>
      </c>
      <c r="U50" s="1159"/>
      <c r="W50" s="24"/>
      <c r="X50" s="24"/>
      <c r="Y50" s="24"/>
      <c r="Z50" s="24"/>
      <c r="AA50" s="24"/>
      <c r="AB50" s="24"/>
      <c r="AC50" s="24"/>
      <c r="AD50" s="24"/>
    </row>
    <row r="51" spans="1:30" ht="21" customHeight="1">
      <c r="B51" s="212" t="s">
        <v>113</v>
      </c>
      <c r="D51" s="1054">
        <v>-3.8</v>
      </c>
      <c r="E51" s="1055"/>
      <c r="F51" s="1054">
        <v>-3.1</v>
      </c>
      <c r="G51" s="1055"/>
      <c r="H51" s="1059">
        <v>-6.9</v>
      </c>
      <c r="I51" s="1060"/>
      <c r="J51" s="1054">
        <v>-3</v>
      </c>
      <c r="K51" s="1055"/>
      <c r="L51" s="1054">
        <v>-0.1</v>
      </c>
      <c r="M51" s="1055"/>
      <c r="N51" s="1054">
        <v>-1.8</v>
      </c>
      <c r="O51" s="1055"/>
      <c r="P51" s="1059">
        <v>-11.8</v>
      </c>
      <c r="Q51" s="1060"/>
      <c r="R51" s="1056">
        <v>-11.5</v>
      </c>
      <c r="S51" s="1057"/>
      <c r="T51" s="1158">
        <v>-23.3</v>
      </c>
      <c r="U51" s="1159"/>
      <c r="W51" s="24"/>
      <c r="X51" s="24"/>
      <c r="Y51" s="24"/>
      <c r="Z51" s="24"/>
      <c r="AA51" s="24"/>
      <c r="AB51" s="24"/>
      <c r="AC51" s="24"/>
      <c r="AD51" s="24"/>
    </row>
    <row r="52" spans="1:30" ht="21" customHeight="1">
      <c r="B52" s="212" t="s">
        <v>105</v>
      </c>
      <c r="D52" s="1054">
        <v>-4.9000000000000004</v>
      </c>
      <c r="E52" s="1055"/>
      <c r="F52" s="1054">
        <v>-3</v>
      </c>
      <c r="G52" s="1055"/>
      <c r="H52" s="1059">
        <v>-7.9</v>
      </c>
      <c r="I52" s="1060"/>
      <c r="J52" s="1054">
        <v>-13.7</v>
      </c>
      <c r="K52" s="1055"/>
      <c r="L52" s="1054">
        <v>-0.1</v>
      </c>
      <c r="M52" s="1055"/>
      <c r="N52" s="1054">
        <v>-4.3</v>
      </c>
      <c r="O52" s="1055"/>
      <c r="P52" s="1059">
        <v>-26.000000000000004</v>
      </c>
      <c r="Q52" s="1060"/>
      <c r="R52" s="1056">
        <v>-19.7</v>
      </c>
      <c r="S52" s="1057"/>
      <c r="T52" s="1158">
        <v>-45.7</v>
      </c>
      <c r="U52" s="1159"/>
      <c r="W52" s="24"/>
      <c r="X52" s="24"/>
      <c r="Y52" s="24"/>
      <c r="Z52" s="24"/>
      <c r="AA52" s="24"/>
      <c r="AB52" s="24"/>
      <c r="AC52" s="24"/>
      <c r="AD52" s="24"/>
    </row>
    <row r="53" spans="1:30" ht="21" customHeight="1" thickBot="1">
      <c r="B53" s="212" t="s">
        <v>114</v>
      </c>
      <c r="D53" s="1061">
        <v>-2.7</v>
      </c>
      <c r="E53" s="1062"/>
      <c r="F53" s="1061">
        <v>2.2999999999999998</v>
      </c>
      <c r="G53" s="1062"/>
      <c r="H53" s="1171">
        <v>-0.40000000000000036</v>
      </c>
      <c r="I53" s="1172"/>
      <c r="J53" s="1061"/>
      <c r="K53" s="1062"/>
      <c r="L53" s="1061"/>
      <c r="M53" s="1062"/>
      <c r="N53" s="1061"/>
      <c r="O53" s="1062"/>
      <c r="P53" s="1171">
        <v>-0.40000000000000036</v>
      </c>
      <c r="Q53" s="1172"/>
      <c r="R53" s="1088">
        <v>0.4</v>
      </c>
      <c r="S53" s="1089"/>
      <c r="T53" s="1169">
        <v>0</v>
      </c>
      <c r="U53" s="1170"/>
      <c r="W53" s="24"/>
      <c r="X53" s="24"/>
      <c r="Y53" s="24"/>
      <c r="Z53" s="24"/>
      <c r="AA53" s="24"/>
      <c r="AB53" s="24"/>
      <c r="AC53" s="24"/>
      <c r="AD53" s="24"/>
    </row>
    <row r="54" spans="1:30" ht="21" customHeight="1" thickBot="1">
      <c r="B54" s="213" t="s">
        <v>478</v>
      </c>
      <c r="D54" s="1175">
        <v>50.7</v>
      </c>
      <c r="E54" s="1176"/>
      <c r="F54" s="1175">
        <v>31.400000000000002</v>
      </c>
      <c r="G54" s="1176"/>
      <c r="H54" s="1173">
        <v>82.100000000000009</v>
      </c>
      <c r="I54" s="1174"/>
      <c r="J54" s="1175">
        <v>32.899999999999991</v>
      </c>
      <c r="K54" s="1176"/>
      <c r="L54" s="1175">
        <v>0</v>
      </c>
      <c r="M54" s="1176"/>
      <c r="N54" s="1175">
        <v>25.199999999999996</v>
      </c>
      <c r="O54" s="1176"/>
      <c r="P54" s="1173">
        <v>140.19999999999996</v>
      </c>
      <c r="Q54" s="1174"/>
      <c r="R54" s="1177">
        <v>118.8</v>
      </c>
      <c r="S54" s="1178"/>
      <c r="T54" s="1173">
        <v>259</v>
      </c>
      <c r="U54" s="1174"/>
      <c r="W54" s="4"/>
      <c r="X54" s="4"/>
      <c r="Y54" s="4"/>
      <c r="Z54" s="4"/>
      <c r="AA54" s="4"/>
      <c r="AB54" s="4"/>
      <c r="AC54" s="4"/>
      <c r="AD54" s="4"/>
    </row>
    <row r="55" spans="1:30">
      <c r="A55" s="31" t="s">
        <v>17</v>
      </c>
      <c r="K55" s="43"/>
      <c r="O55" s="78"/>
      <c r="P55" s="139"/>
      <c r="Q55" s="43"/>
      <c r="S55" s="43"/>
      <c r="T55" s="139"/>
      <c r="U55" s="43"/>
      <c r="V55" s="2"/>
    </row>
    <row r="56" spans="1:30" customFormat="1" ht="16.5" customHeight="1">
      <c r="A56" s="1058" t="s">
        <v>585</v>
      </c>
      <c r="B56" s="1058"/>
      <c r="C56" s="1058"/>
      <c r="D56" s="1058"/>
      <c r="E56" s="1058"/>
      <c r="F56" s="1058"/>
      <c r="G56" s="1058"/>
      <c r="H56" s="1058"/>
      <c r="I56" s="1058"/>
      <c r="J56" s="1058"/>
      <c r="K56" s="1058"/>
      <c r="L56" s="1058"/>
      <c r="M56" s="1058"/>
      <c r="N56" s="1058"/>
      <c r="O56" s="1058"/>
      <c r="P56" s="1058"/>
      <c r="Q56" s="1058"/>
      <c r="R56" s="1058"/>
      <c r="S56" s="1058"/>
      <c r="T56" s="1058"/>
      <c r="U56" s="1058"/>
    </row>
    <row r="57" spans="1:30" ht="16.5" customHeight="1">
      <c r="A57" s="1058" t="s">
        <v>583</v>
      </c>
      <c r="B57" s="1058"/>
      <c r="C57" s="1058"/>
      <c r="D57" s="1058"/>
      <c r="E57" s="1058"/>
      <c r="F57" s="1058"/>
      <c r="G57" s="1058"/>
      <c r="H57" s="1058"/>
      <c r="I57" s="1058"/>
      <c r="J57" s="1058"/>
      <c r="K57" s="1058"/>
      <c r="L57" s="1058"/>
      <c r="M57" s="1058"/>
      <c r="N57" s="1058"/>
      <c r="O57" s="1058"/>
      <c r="P57" s="1058"/>
      <c r="Q57" s="1058"/>
      <c r="R57" s="1058"/>
      <c r="S57" s="1058"/>
      <c r="T57" s="1058"/>
      <c r="U57" s="1058"/>
    </row>
    <row r="58" spans="1:30" ht="17.25" customHeight="1">
      <c r="A58" s="1053" t="s">
        <v>539</v>
      </c>
      <c r="B58" s="1053"/>
      <c r="C58" s="1053"/>
      <c r="D58" s="1053"/>
      <c r="E58" s="1053"/>
      <c r="F58" s="1053"/>
      <c r="G58" s="1053"/>
      <c r="H58" s="1053"/>
      <c r="I58" s="1053"/>
      <c r="J58" s="1053"/>
      <c r="K58" s="1053"/>
      <c r="L58" s="1053"/>
      <c r="M58" s="1053"/>
      <c r="N58" s="1053"/>
      <c r="O58" s="1053"/>
      <c r="P58" s="1053"/>
      <c r="Q58" s="1053"/>
      <c r="R58" s="1053"/>
      <c r="S58" s="1053"/>
      <c r="T58" s="1053"/>
      <c r="U58" s="1053"/>
    </row>
    <row r="59" spans="1:30" ht="17.25" customHeight="1" thickBot="1">
      <c r="A59" s="1053"/>
      <c r="B59" s="1053"/>
      <c r="C59" s="1053"/>
      <c r="D59" s="1053"/>
      <c r="E59" s="1053"/>
      <c r="F59" s="1053"/>
      <c r="G59" s="1053"/>
      <c r="H59" s="1053"/>
      <c r="I59" s="1053"/>
      <c r="J59" s="1053"/>
      <c r="K59" s="1053"/>
      <c r="L59" s="1053"/>
      <c r="M59" s="1053"/>
      <c r="N59" s="1053"/>
      <c r="O59" s="1053"/>
      <c r="P59" s="1053"/>
      <c r="Q59" s="1053"/>
      <c r="R59" s="1053"/>
      <c r="S59" s="1053"/>
      <c r="T59" s="1053"/>
      <c r="U59" s="1053"/>
    </row>
    <row r="60" spans="1:30" ht="51.75" customHeight="1" thickTop="1" thickBot="1">
      <c r="A60" s="70"/>
      <c r="B60" s="77" t="s">
        <v>146</v>
      </c>
      <c r="C60" s="21"/>
      <c r="D60" s="1078" t="s">
        <v>107</v>
      </c>
      <c r="E60" s="1079"/>
      <c r="F60" s="1078" t="s">
        <v>108</v>
      </c>
      <c r="G60" s="1079"/>
      <c r="H60" s="1078" t="s">
        <v>489</v>
      </c>
      <c r="I60" s="1079"/>
      <c r="J60" s="1078" t="s">
        <v>365</v>
      </c>
      <c r="K60" s="1079"/>
      <c r="L60" s="1078" t="s">
        <v>300</v>
      </c>
      <c r="M60" s="1079"/>
      <c r="N60" s="1078" t="s">
        <v>46</v>
      </c>
      <c r="O60" s="1079"/>
      <c r="P60" s="1078" t="s">
        <v>537</v>
      </c>
      <c r="Q60" s="1079"/>
      <c r="R60" s="1078" t="s">
        <v>535</v>
      </c>
      <c r="S60" s="1079"/>
      <c r="T60" s="1078" t="s">
        <v>120</v>
      </c>
      <c r="U60" s="1079"/>
      <c r="W60" s="22"/>
      <c r="X60" s="22"/>
      <c r="Y60" s="22"/>
    </row>
    <row r="61" spans="1:30" ht="21" customHeight="1" thickTop="1" thickBot="1">
      <c r="A61" s="43"/>
      <c r="B61" s="211" t="s">
        <v>295</v>
      </c>
      <c r="C61" s="43"/>
      <c r="D61" s="1048">
        <v>43.7</v>
      </c>
      <c r="E61" s="1050"/>
      <c r="F61" s="1048">
        <v>59.3</v>
      </c>
      <c r="G61" s="1050"/>
      <c r="H61" s="1063">
        <f>SUM(D61:G61)</f>
        <v>103</v>
      </c>
      <c r="I61" s="1064"/>
      <c r="J61" s="1124">
        <v>44.8</v>
      </c>
      <c r="K61" s="1050"/>
      <c r="L61" s="1124" t="s">
        <v>86</v>
      </c>
      <c r="M61" s="1050"/>
      <c r="N61" s="1124">
        <v>27.6</v>
      </c>
      <c r="O61" s="1050"/>
      <c r="P61" s="1063">
        <v>175.4</v>
      </c>
      <c r="Q61" s="1064"/>
      <c r="R61" s="1063">
        <v>162.30000000000001</v>
      </c>
      <c r="S61" s="1064"/>
      <c r="T61" s="1063">
        <f>SUM(P61:S61)</f>
        <v>337.70000000000005</v>
      </c>
      <c r="U61" s="1125"/>
      <c r="W61" s="22"/>
      <c r="X61" s="22"/>
      <c r="Y61" s="22"/>
    </row>
    <row r="62" spans="1:30" ht="21" customHeight="1">
      <c r="B62" s="414" t="s">
        <v>523</v>
      </c>
      <c r="D62" s="1097">
        <v>9.4</v>
      </c>
      <c r="E62" s="1098"/>
      <c r="F62" s="1097" t="s">
        <v>86</v>
      </c>
      <c r="G62" s="1098"/>
      <c r="H62" s="1095">
        <f t="shared" ref="H62:H71" si="0">SUM(D62:G62)</f>
        <v>9.4</v>
      </c>
      <c r="I62" s="1096"/>
      <c r="J62" s="1075"/>
      <c r="K62" s="1076"/>
      <c r="L62" s="1077"/>
      <c r="M62" s="1099"/>
      <c r="N62" s="1075"/>
      <c r="O62" s="1099"/>
      <c r="P62" s="1095">
        <v>9.4</v>
      </c>
      <c r="Q62" s="1096"/>
      <c r="R62" s="1095">
        <f>-9.4</f>
        <v>-9.4</v>
      </c>
      <c r="S62" s="1096"/>
      <c r="T62" s="1134">
        <f t="shared" ref="T62:T71" si="1">SUM(P62:S62)</f>
        <v>0</v>
      </c>
      <c r="U62" s="1135"/>
      <c r="W62" s="22"/>
      <c r="X62" s="22"/>
      <c r="Y62" s="22"/>
    </row>
    <row r="63" spans="1:30" ht="21" customHeight="1">
      <c r="B63" s="415" t="s">
        <v>571</v>
      </c>
      <c r="D63" s="1138"/>
      <c r="E63" s="1094"/>
      <c r="F63" s="1102">
        <v>-29.1</v>
      </c>
      <c r="G63" s="1103"/>
      <c r="H63" s="1092">
        <f t="shared" si="0"/>
        <v>-29.1</v>
      </c>
      <c r="I63" s="1093"/>
      <c r="J63" s="1090"/>
      <c r="K63" s="1091"/>
      <c r="L63" s="1138"/>
      <c r="M63" s="1094"/>
      <c r="N63" s="1090"/>
      <c r="O63" s="1094"/>
      <c r="P63" s="1092">
        <f>-29.1</f>
        <v>-29.1</v>
      </c>
      <c r="Q63" s="1093"/>
      <c r="R63" s="1090"/>
      <c r="S63" s="1094"/>
      <c r="T63" s="1136">
        <f t="shared" si="1"/>
        <v>-29.1</v>
      </c>
      <c r="U63" s="1137"/>
      <c r="W63" s="22"/>
      <c r="X63" s="22"/>
      <c r="Y63" s="22"/>
    </row>
    <row r="64" spans="1:30" ht="21" customHeight="1" thickBot="1">
      <c r="B64" s="416" t="s">
        <v>572</v>
      </c>
      <c r="D64" s="1128"/>
      <c r="E64" s="1129"/>
      <c r="F64" s="1128"/>
      <c r="G64" s="1129"/>
      <c r="H64" s="1130"/>
      <c r="I64" s="1129"/>
      <c r="J64" s="1130"/>
      <c r="K64" s="1129"/>
      <c r="L64" s="1130"/>
      <c r="M64" s="1129"/>
      <c r="N64" s="1130"/>
      <c r="O64" s="1131"/>
      <c r="P64" s="1128"/>
      <c r="Q64" s="1129"/>
      <c r="R64" s="1144">
        <v>-1.8</v>
      </c>
      <c r="S64" s="1145"/>
      <c r="T64" s="1139">
        <f t="shared" si="1"/>
        <v>-1.8</v>
      </c>
      <c r="U64" s="1140"/>
      <c r="W64" s="22"/>
      <c r="X64" s="22"/>
      <c r="Y64" s="22"/>
    </row>
    <row r="65" spans="1:25" ht="21" customHeight="1" thickTop="1">
      <c r="A65" s="43"/>
      <c r="B65" s="211" t="s">
        <v>369</v>
      </c>
      <c r="C65" s="43"/>
      <c r="D65" s="1141">
        <f>SUM(D61:E64)</f>
        <v>53.1</v>
      </c>
      <c r="E65" s="1142"/>
      <c r="F65" s="1141">
        <v>30.2</v>
      </c>
      <c r="G65" s="1142"/>
      <c r="H65" s="1132">
        <f t="shared" si="0"/>
        <v>83.3</v>
      </c>
      <c r="I65" s="1133"/>
      <c r="J65" s="1143">
        <v>44.8</v>
      </c>
      <c r="K65" s="1142"/>
      <c r="L65" s="1143">
        <f>SUM(L61:M64)</f>
        <v>0</v>
      </c>
      <c r="M65" s="1142"/>
      <c r="N65" s="1143">
        <v>27.6</v>
      </c>
      <c r="O65" s="1142"/>
      <c r="P65" s="1132">
        <f>SUM(P61:Q64)</f>
        <v>155.70000000000002</v>
      </c>
      <c r="Q65" s="1133"/>
      <c r="R65" s="1132">
        <f>SUM(R61:S64)</f>
        <v>151.1</v>
      </c>
      <c r="S65" s="1133"/>
      <c r="T65" s="1126">
        <f t="shared" si="1"/>
        <v>306.8</v>
      </c>
      <c r="U65" s="1127"/>
      <c r="W65" s="22"/>
      <c r="X65" s="22"/>
      <c r="Y65" s="22"/>
    </row>
    <row r="66" spans="1:25" ht="21" customHeight="1">
      <c r="B66" s="212" t="s">
        <v>111</v>
      </c>
      <c r="D66" s="1102">
        <v>1.7</v>
      </c>
      <c r="E66" s="1103"/>
      <c r="F66" s="1102">
        <v>1.7</v>
      </c>
      <c r="G66" s="1103"/>
      <c r="H66" s="1105">
        <f t="shared" si="0"/>
        <v>3.4</v>
      </c>
      <c r="I66" s="1106"/>
      <c r="J66" s="1104">
        <v>5.6</v>
      </c>
      <c r="K66" s="1103"/>
      <c r="L66" s="1104">
        <v>0.2</v>
      </c>
      <c r="M66" s="1103"/>
      <c r="N66" s="1104">
        <v>1.7</v>
      </c>
      <c r="O66" s="1103"/>
      <c r="P66" s="1105">
        <f>SUM(H66:O66)</f>
        <v>10.899999999999999</v>
      </c>
      <c r="Q66" s="1106"/>
      <c r="R66" s="1090"/>
      <c r="S66" s="1094"/>
      <c r="T66" s="1100">
        <f t="shared" si="1"/>
        <v>10.899999999999999</v>
      </c>
      <c r="U66" s="1101"/>
      <c r="W66" s="22"/>
      <c r="X66" s="22"/>
      <c r="Y66" s="22"/>
    </row>
    <row r="67" spans="1:25" ht="21" customHeight="1">
      <c r="B67" s="212" t="s">
        <v>112</v>
      </c>
      <c r="D67" s="1102">
        <f>3.2+0.9</f>
        <v>4.1000000000000005</v>
      </c>
      <c r="E67" s="1103"/>
      <c r="F67" s="1102">
        <v>0.2</v>
      </c>
      <c r="G67" s="1103"/>
      <c r="H67" s="1105">
        <f t="shared" si="0"/>
        <v>4.3000000000000007</v>
      </c>
      <c r="I67" s="1106"/>
      <c r="J67" s="1104">
        <v>0.7</v>
      </c>
      <c r="K67" s="1103"/>
      <c r="L67" s="1104" t="s">
        <v>86</v>
      </c>
      <c r="M67" s="1103"/>
      <c r="N67" s="1104">
        <v>0.9</v>
      </c>
      <c r="O67" s="1103"/>
      <c r="P67" s="1105">
        <f>SUM(H67:O67)</f>
        <v>5.9000000000000012</v>
      </c>
      <c r="Q67" s="1106"/>
      <c r="R67" s="1105">
        <f>2.9-0.9</f>
        <v>2</v>
      </c>
      <c r="S67" s="1106"/>
      <c r="T67" s="1100">
        <f t="shared" si="1"/>
        <v>7.9000000000000012</v>
      </c>
      <c r="U67" s="1101"/>
      <c r="W67" s="22"/>
      <c r="X67" s="22"/>
      <c r="Y67" s="22"/>
    </row>
    <row r="68" spans="1:25" ht="21" customHeight="1">
      <c r="B68" s="212" t="s">
        <v>113</v>
      </c>
      <c r="D68" s="1102">
        <f>-4.3-1.3</f>
        <v>-5.6</v>
      </c>
      <c r="E68" s="1103"/>
      <c r="F68" s="1102">
        <f>-3.5</f>
        <v>-3.5</v>
      </c>
      <c r="G68" s="1103"/>
      <c r="H68" s="1105">
        <f t="shared" si="0"/>
        <v>-9.1</v>
      </c>
      <c r="I68" s="1106"/>
      <c r="J68" s="1104">
        <f>-2.9</f>
        <v>-2.9</v>
      </c>
      <c r="K68" s="1103"/>
      <c r="L68" s="1104">
        <f>-0.2</f>
        <v>-0.2</v>
      </c>
      <c r="M68" s="1103"/>
      <c r="N68" s="1104">
        <f>-1.8</f>
        <v>-1.8</v>
      </c>
      <c r="O68" s="1103"/>
      <c r="P68" s="1105">
        <f>SUM(H68:O68)</f>
        <v>-14</v>
      </c>
      <c r="Q68" s="1106"/>
      <c r="R68" s="1105">
        <f>-14.1+1.3</f>
        <v>-12.799999999999999</v>
      </c>
      <c r="S68" s="1106"/>
      <c r="T68" s="1100">
        <f t="shared" si="1"/>
        <v>-26.799999999999997</v>
      </c>
      <c r="U68" s="1101"/>
      <c r="W68" s="22"/>
      <c r="X68" s="22"/>
      <c r="Y68" s="22"/>
    </row>
    <row r="69" spans="1:25" ht="21" customHeight="1">
      <c r="B69" s="212" t="s">
        <v>105</v>
      </c>
      <c r="D69" s="1102">
        <f>4.2+1.1</f>
        <v>5.3000000000000007</v>
      </c>
      <c r="E69" s="1103"/>
      <c r="F69" s="1102">
        <v>2.6</v>
      </c>
      <c r="G69" s="1103"/>
      <c r="H69" s="1105">
        <f t="shared" si="0"/>
        <v>7.9</v>
      </c>
      <c r="I69" s="1106"/>
      <c r="J69" s="1104">
        <f>-3.9</f>
        <v>-3.9</v>
      </c>
      <c r="K69" s="1103"/>
      <c r="L69" s="1104" t="s">
        <v>86</v>
      </c>
      <c r="M69" s="1103"/>
      <c r="N69" s="1104">
        <v>0.6</v>
      </c>
      <c r="O69" s="1103"/>
      <c r="P69" s="1105">
        <f>SUM(H69:O69)</f>
        <v>4.5999999999999996</v>
      </c>
      <c r="Q69" s="1106"/>
      <c r="R69" s="1105">
        <f>8.1-1.1</f>
        <v>7</v>
      </c>
      <c r="S69" s="1106"/>
      <c r="T69" s="1100">
        <f t="shared" si="1"/>
        <v>11.6</v>
      </c>
      <c r="U69" s="1101"/>
      <c r="W69" s="22"/>
      <c r="X69" s="22"/>
      <c r="Y69" s="22"/>
    </row>
    <row r="70" spans="1:25" ht="21" customHeight="1" thickBot="1">
      <c r="B70" s="215" t="s">
        <v>114</v>
      </c>
      <c r="D70" s="1112">
        <f>-2.7</f>
        <v>-2.7</v>
      </c>
      <c r="E70" s="1113"/>
      <c r="F70" s="1112">
        <v>2.2999999999999998</v>
      </c>
      <c r="G70" s="1113"/>
      <c r="H70" s="1122">
        <f t="shared" si="0"/>
        <v>-0.40000000000000036</v>
      </c>
      <c r="I70" s="1123"/>
      <c r="J70" s="1114" t="s">
        <v>86</v>
      </c>
      <c r="K70" s="1113"/>
      <c r="L70" s="1114" t="s">
        <v>86</v>
      </c>
      <c r="M70" s="1113"/>
      <c r="N70" s="1114" t="s">
        <v>86</v>
      </c>
      <c r="O70" s="1113"/>
      <c r="P70" s="1105">
        <f>SUM(H70:O70)</f>
        <v>-0.40000000000000036</v>
      </c>
      <c r="Q70" s="1106"/>
      <c r="R70" s="1122">
        <v>0.4</v>
      </c>
      <c r="S70" s="1123"/>
      <c r="T70" s="1117">
        <f t="shared" si="1"/>
        <v>0</v>
      </c>
      <c r="U70" s="1118"/>
      <c r="W70" s="22"/>
      <c r="X70" s="22"/>
      <c r="Y70" s="22"/>
    </row>
    <row r="71" spans="1:25" ht="21" customHeight="1" thickBot="1">
      <c r="B71" s="213" t="s">
        <v>383</v>
      </c>
      <c r="D71" s="1108">
        <f>SUM(D65:E70)</f>
        <v>55.900000000000006</v>
      </c>
      <c r="E71" s="1109"/>
      <c r="F71" s="1108">
        <v>33.5</v>
      </c>
      <c r="G71" s="1109"/>
      <c r="H71" s="1119">
        <f t="shared" si="0"/>
        <v>89.4</v>
      </c>
      <c r="I71" s="1120"/>
      <c r="J71" s="1110">
        <v>44.3</v>
      </c>
      <c r="K71" s="1109"/>
      <c r="L71" s="1110">
        <v>0</v>
      </c>
      <c r="M71" s="1109"/>
      <c r="N71" s="1110">
        <v>29</v>
      </c>
      <c r="O71" s="1109"/>
      <c r="P71" s="1119">
        <f>SUM(P65:Q70)</f>
        <v>162.70000000000002</v>
      </c>
      <c r="Q71" s="1120"/>
      <c r="R71" s="1119">
        <f>SUM(R65:S70)</f>
        <v>147.69999999999999</v>
      </c>
      <c r="S71" s="1120"/>
      <c r="T71" s="1119">
        <f t="shared" si="1"/>
        <v>310.39999999999998</v>
      </c>
      <c r="U71" s="1121"/>
      <c r="W71" s="22"/>
      <c r="X71" s="22"/>
      <c r="Y71" s="22"/>
    </row>
    <row r="72" spans="1:25">
      <c r="K72" s="43"/>
      <c r="O72" s="78"/>
      <c r="P72" s="139"/>
      <c r="Q72" s="43"/>
      <c r="S72" s="43"/>
      <c r="T72" s="139"/>
      <c r="U72" s="43"/>
      <c r="V72" s="2"/>
      <c r="W72" s="22"/>
      <c r="X72" s="22"/>
      <c r="Y72" s="22"/>
    </row>
    <row r="73" spans="1:25">
      <c r="A73" s="31" t="s">
        <v>17</v>
      </c>
      <c r="V73" s="2"/>
    </row>
    <row r="74" spans="1:25" ht="17.25" customHeight="1">
      <c r="A74" s="1058" t="s">
        <v>585</v>
      </c>
      <c r="B74" s="1058"/>
      <c r="C74" s="1058"/>
      <c r="D74" s="1058"/>
      <c r="E74" s="1058"/>
      <c r="F74" s="1058"/>
      <c r="G74" s="1058"/>
      <c r="H74" s="1058"/>
      <c r="I74" s="1058"/>
      <c r="J74" s="1058"/>
      <c r="K74" s="1058"/>
      <c r="L74" s="1058"/>
      <c r="M74" s="1058"/>
      <c r="N74" s="1058"/>
      <c r="O74" s="1058"/>
      <c r="P74" s="1058"/>
      <c r="Q74" s="1058"/>
      <c r="R74" s="1058"/>
      <c r="S74" s="1058"/>
      <c r="T74" s="1058"/>
      <c r="U74" s="1058"/>
      <c r="V74" s="45"/>
    </row>
    <row r="75" spans="1:25">
      <c r="A75" s="1058" t="s">
        <v>583</v>
      </c>
      <c r="B75" s="1058"/>
      <c r="C75" s="1058"/>
      <c r="D75" s="1058"/>
      <c r="E75" s="1058"/>
      <c r="F75" s="1058"/>
      <c r="G75" s="1058"/>
      <c r="H75" s="1058"/>
      <c r="I75" s="1058"/>
      <c r="J75" s="1058"/>
      <c r="K75" s="1058"/>
      <c r="L75" s="1058"/>
      <c r="M75" s="1058"/>
      <c r="N75" s="1058"/>
      <c r="O75" s="1058"/>
      <c r="P75" s="1058"/>
      <c r="Q75" s="1058"/>
      <c r="R75" s="1058"/>
      <c r="S75" s="1058"/>
      <c r="T75" s="1058"/>
      <c r="U75" s="1058"/>
    </row>
    <row r="76" spans="1:25" ht="33.75" customHeight="1">
      <c r="A76" s="1053" t="s">
        <v>538</v>
      </c>
      <c r="B76" s="1053"/>
      <c r="C76" s="1053"/>
      <c r="D76" s="1053"/>
      <c r="E76" s="1053"/>
      <c r="F76" s="1053"/>
      <c r="G76" s="1053"/>
      <c r="H76" s="1053"/>
      <c r="I76" s="1053"/>
      <c r="J76" s="1053"/>
      <c r="K76" s="1053"/>
      <c r="L76" s="1053"/>
      <c r="M76" s="1053"/>
      <c r="N76" s="1053"/>
      <c r="O76" s="1053"/>
      <c r="P76" s="1053"/>
      <c r="Q76" s="1053"/>
      <c r="R76" s="1053"/>
      <c r="S76" s="1053"/>
      <c r="T76" s="1053"/>
      <c r="U76" s="1053"/>
      <c r="V76" s="2"/>
    </row>
    <row r="77" spans="1:25" ht="17.25" thickBot="1">
      <c r="A77" s="460"/>
      <c r="B77" s="460"/>
      <c r="C77" s="460"/>
      <c r="D77" s="460"/>
      <c r="E77" s="460"/>
      <c r="F77" s="460"/>
      <c r="G77" s="460"/>
      <c r="H77" s="460"/>
      <c r="I77" s="460"/>
      <c r="J77" s="460"/>
      <c r="K77" s="460"/>
      <c r="L77" s="460"/>
      <c r="M77" s="460"/>
      <c r="N77" s="460"/>
      <c r="O77" s="460"/>
      <c r="P77" s="460"/>
      <c r="Q77" s="460"/>
      <c r="R77" s="460"/>
      <c r="S77" s="460"/>
      <c r="T77" s="460"/>
      <c r="U77" s="460"/>
      <c r="V77" s="45"/>
    </row>
    <row r="78" spans="1:25" ht="51.75" customHeight="1" thickTop="1" thickBot="1">
      <c r="A78" s="70"/>
      <c r="B78" s="77" t="s">
        <v>146</v>
      </c>
      <c r="C78" s="21"/>
      <c r="D78" s="1078" t="s">
        <v>107</v>
      </c>
      <c r="E78" s="1079"/>
      <c r="F78" s="1078" t="s">
        <v>108</v>
      </c>
      <c r="G78" s="1079"/>
      <c r="H78" s="1078" t="s">
        <v>489</v>
      </c>
      <c r="I78" s="1079"/>
      <c r="J78" s="1078" t="s">
        <v>408</v>
      </c>
      <c r="K78" s="1079"/>
      <c r="L78" s="1078" t="s">
        <v>300</v>
      </c>
      <c r="M78" s="1079"/>
      <c r="N78" s="1078" t="s">
        <v>46</v>
      </c>
      <c r="O78" s="1079"/>
      <c r="P78" s="1078" t="s">
        <v>315</v>
      </c>
      <c r="Q78" s="1079"/>
      <c r="R78" s="1078" t="s">
        <v>417</v>
      </c>
      <c r="S78" s="1079"/>
      <c r="T78" s="1078" t="s">
        <v>120</v>
      </c>
      <c r="U78" s="1079"/>
      <c r="W78" s="16"/>
    </row>
    <row r="79" spans="1:25" ht="21" customHeight="1" thickTop="1" thickBot="1">
      <c r="A79" s="43"/>
      <c r="B79" s="211" t="s">
        <v>458</v>
      </c>
      <c r="C79" s="43"/>
      <c r="D79" s="1111">
        <v>42.5</v>
      </c>
      <c r="E79" s="1107"/>
      <c r="F79" s="1107">
        <v>55.1</v>
      </c>
      <c r="G79" s="1107"/>
      <c r="H79" s="1115">
        <f>SUM(D79:G79)</f>
        <v>97.6</v>
      </c>
      <c r="I79" s="1115"/>
      <c r="J79" s="1107">
        <v>25.9</v>
      </c>
      <c r="K79" s="1107"/>
      <c r="L79" s="1107" t="s">
        <v>86</v>
      </c>
      <c r="M79" s="1107"/>
      <c r="N79" s="1107">
        <v>24.7</v>
      </c>
      <c r="O79" s="1107"/>
      <c r="P79" s="1115">
        <v>148.19999999999999</v>
      </c>
      <c r="Q79" s="1115"/>
      <c r="R79" s="1115">
        <v>100.1</v>
      </c>
      <c r="S79" s="1115"/>
      <c r="T79" s="1115">
        <v>248.3</v>
      </c>
      <c r="U79" s="1116"/>
      <c r="W79" s="16"/>
    </row>
    <row r="80" spans="1:25" ht="21" customHeight="1">
      <c r="B80" s="214" t="s">
        <v>374</v>
      </c>
      <c r="D80" s="1155"/>
      <c r="E80" s="1156"/>
      <c r="F80" s="1156"/>
      <c r="G80" s="1156"/>
      <c r="H80" s="1156"/>
      <c r="I80" s="1156"/>
      <c r="J80" s="1157">
        <v>16.2</v>
      </c>
      <c r="K80" s="1157"/>
      <c r="L80" s="1156"/>
      <c r="M80" s="1156"/>
      <c r="N80" s="1156"/>
      <c r="O80" s="1156"/>
      <c r="P80" s="1146">
        <v>16.2</v>
      </c>
      <c r="Q80" s="1146"/>
      <c r="R80" s="1146">
        <v>59</v>
      </c>
      <c r="S80" s="1146"/>
      <c r="T80" s="1147">
        <v>75.2</v>
      </c>
      <c r="U80" s="1148"/>
      <c r="W80" s="16"/>
    </row>
    <row r="81" spans="1:23" ht="21" customHeight="1">
      <c r="B81" s="212" t="s">
        <v>111</v>
      </c>
      <c r="D81" s="1149">
        <v>1.2</v>
      </c>
      <c r="E81" s="1150"/>
      <c r="F81" s="1150">
        <v>3.8</v>
      </c>
      <c r="G81" s="1150"/>
      <c r="H81" s="1151">
        <f t="shared" ref="H81:H86" si="2">SUM(D81:G81)</f>
        <v>5</v>
      </c>
      <c r="I81" s="1151"/>
      <c r="J81" s="1150">
        <v>2.5</v>
      </c>
      <c r="K81" s="1150"/>
      <c r="L81" s="1150">
        <v>0.2</v>
      </c>
      <c r="M81" s="1150"/>
      <c r="N81" s="1150">
        <v>1</v>
      </c>
      <c r="O81" s="1150"/>
      <c r="P81" s="1151">
        <v>8.6999999999999993</v>
      </c>
      <c r="Q81" s="1151"/>
      <c r="R81" s="1152"/>
      <c r="S81" s="1152"/>
      <c r="T81" s="1153">
        <v>8.6999999999999993</v>
      </c>
      <c r="U81" s="1154"/>
      <c r="W81" s="16"/>
    </row>
    <row r="82" spans="1:23" ht="21" customHeight="1">
      <c r="B82" s="212" t="s">
        <v>112</v>
      </c>
      <c r="D82" s="1149">
        <v>3.5</v>
      </c>
      <c r="E82" s="1150"/>
      <c r="F82" s="1150">
        <v>0.5</v>
      </c>
      <c r="G82" s="1150"/>
      <c r="H82" s="1151">
        <f t="shared" si="2"/>
        <v>4</v>
      </c>
      <c r="I82" s="1151"/>
      <c r="J82" s="1150">
        <v>0.7</v>
      </c>
      <c r="K82" s="1150"/>
      <c r="L82" s="1150">
        <v>0</v>
      </c>
      <c r="M82" s="1150"/>
      <c r="N82" s="1150">
        <v>0.8</v>
      </c>
      <c r="O82" s="1150"/>
      <c r="P82" s="1151">
        <v>5.5</v>
      </c>
      <c r="Q82" s="1151"/>
      <c r="R82" s="1151">
        <v>2.5</v>
      </c>
      <c r="S82" s="1151"/>
      <c r="T82" s="1153">
        <v>8</v>
      </c>
      <c r="U82" s="1154"/>
      <c r="W82" s="16"/>
    </row>
    <row r="83" spans="1:23" ht="21" customHeight="1">
      <c r="B83" s="212" t="s">
        <v>113</v>
      </c>
      <c r="D83" s="1149">
        <v>-3</v>
      </c>
      <c r="E83" s="1150"/>
      <c r="F83" s="1150">
        <v>-4.3</v>
      </c>
      <c r="G83" s="1150"/>
      <c r="H83" s="1151">
        <f t="shared" si="2"/>
        <v>-7.3</v>
      </c>
      <c r="I83" s="1151"/>
      <c r="J83" s="1150">
        <v>-2.2999999999999998</v>
      </c>
      <c r="K83" s="1150"/>
      <c r="L83" s="1150">
        <v>-0.1</v>
      </c>
      <c r="M83" s="1150"/>
      <c r="N83" s="1150">
        <v>-1.6</v>
      </c>
      <c r="O83" s="1150"/>
      <c r="P83" s="1151">
        <v>-11.3</v>
      </c>
      <c r="Q83" s="1151"/>
      <c r="R83" s="1151">
        <v>-9.8000000000000007</v>
      </c>
      <c r="S83" s="1151"/>
      <c r="T83" s="1153">
        <v>-21.1</v>
      </c>
      <c r="U83" s="1154"/>
      <c r="W83" s="16"/>
    </row>
    <row r="84" spans="1:23" ht="21" customHeight="1">
      <c r="B84" s="212" t="s">
        <v>105</v>
      </c>
      <c r="D84" s="1149">
        <v>1.6</v>
      </c>
      <c r="E84" s="1150"/>
      <c r="F84" s="1150">
        <v>2.4</v>
      </c>
      <c r="G84" s="1150"/>
      <c r="H84" s="1151">
        <f t="shared" si="2"/>
        <v>4</v>
      </c>
      <c r="I84" s="1151"/>
      <c r="J84" s="1150">
        <v>1.8</v>
      </c>
      <c r="K84" s="1150"/>
      <c r="L84" s="1150">
        <v>-0.1</v>
      </c>
      <c r="M84" s="1150"/>
      <c r="N84" s="1150">
        <v>2.7</v>
      </c>
      <c r="O84" s="1150"/>
      <c r="P84" s="1151">
        <v>8.4</v>
      </c>
      <c r="Q84" s="1151"/>
      <c r="R84" s="1151">
        <v>10.199999999999999</v>
      </c>
      <c r="S84" s="1151"/>
      <c r="T84" s="1153">
        <v>18.600000000000001</v>
      </c>
      <c r="U84" s="1154"/>
      <c r="W84" s="16"/>
    </row>
    <row r="85" spans="1:23" ht="21" customHeight="1" thickBot="1">
      <c r="B85" s="215" t="s">
        <v>114</v>
      </c>
      <c r="D85" s="1160">
        <v>-2.1</v>
      </c>
      <c r="E85" s="1161"/>
      <c r="F85" s="1161">
        <v>1.8</v>
      </c>
      <c r="G85" s="1161"/>
      <c r="H85" s="1162">
        <f t="shared" si="2"/>
        <v>-0.30000000000000004</v>
      </c>
      <c r="I85" s="1162"/>
      <c r="J85" s="1161" t="s">
        <v>86</v>
      </c>
      <c r="K85" s="1161"/>
      <c r="L85" s="1161" t="s">
        <v>86</v>
      </c>
      <c r="M85" s="1161"/>
      <c r="N85" s="1161" t="s">
        <v>86</v>
      </c>
      <c r="O85" s="1161"/>
      <c r="P85" s="1162">
        <v>-0.3</v>
      </c>
      <c r="Q85" s="1162"/>
      <c r="R85" s="1162">
        <v>0.3</v>
      </c>
      <c r="S85" s="1162"/>
      <c r="T85" s="1163" t="s">
        <v>86</v>
      </c>
      <c r="U85" s="1164"/>
      <c r="W85" s="16"/>
    </row>
    <row r="86" spans="1:23" ht="21" customHeight="1" thickBot="1">
      <c r="B86" s="213" t="s">
        <v>295</v>
      </c>
      <c r="D86" s="1167">
        <v>43.7</v>
      </c>
      <c r="E86" s="1168"/>
      <c r="F86" s="1168">
        <v>59.3</v>
      </c>
      <c r="G86" s="1168"/>
      <c r="H86" s="1165">
        <f t="shared" si="2"/>
        <v>103</v>
      </c>
      <c r="I86" s="1165"/>
      <c r="J86" s="1168">
        <v>44.8</v>
      </c>
      <c r="K86" s="1168"/>
      <c r="L86" s="1168">
        <v>0</v>
      </c>
      <c r="M86" s="1168"/>
      <c r="N86" s="1168">
        <v>27.6</v>
      </c>
      <c r="O86" s="1168"/>
      <c r="P86" s="1165">
        <v>175.4</v>
      </c>
      <c r="Q86" s="1165"/>
      <c r="R86" s="1165">
        <v>162.30000000000001</v>
      </c>
      <c r="S86" s="1165"/>
      <c r="T86" s="1165">
        <v>337.7</v>
      </c>
      <c r="U86" s="1166"/>
      <c r="W86" s="16"/>
    </row>
    <row r="87" spans="1:23">
      <c r="W87" s="16"/>
    </row>
    <row r="88" spans="1:23">
      <c r="A88" s="31" t="s">
        <v>17</v>
      </c>
    </row>
    <row r="89" spans="1:23">
      <c r="A89" s="1058" t="s">
        <v>587</v>
      </c>
      <c r="B89" s="1058"/>
      <c r="C89" s="1058"/>
      <c r="D89" s="1058"/>
      <c r="E89" s="1058"/>
      <c r="F89" s="1058"/>
      <c r="G89" s="1058"/>
      <c r="H89" s="1058"/>
      <c r="I89" s="1058"/>
      <c r="J89" s="1058"/>
      <c r="K89" s="1058"/>
      <c r="L89" s="1058"/>
      <c r="M89" s="1058"/>
      <c r="N89" s="1058"/>
      <c r="O89" s="1058"/>
      <c r="P89" s="1058"/>
      <c r="Q89" s="1058"/>
      <c r="R89" s="1058"/>
      <c r="S89" s="1058"/>
      <c r="T89" s="1058"/>
      <c r="U89" s="1058"/>
    </row>
    <row r="90" spans="1:23">
      <c r="A90" s="1058" t="s">
        <v>588</v>
      </c>
      <c r="B90" s="1058"/>
      <c r="C90" s="1058"/>
      <c r="D90" s="1058"/>
      <c r="E90" s="1058"/>
      <c r="F90" s="1058"/>
      <c r="G90" s="1058"/>
      <c r="H90" s="1058"/>
      <c r="I90" s="1058"/>
      <c r="J90" s="1058"/>
      <c r="K90" s="1058"/>
      <c r="L90" s="1058"/>
      <c r="M90" s="1058"/>
      <c r="N90" s="1058"/>
      <c r="O90" s="1058"/>
      <c r="P90" s="1058"/>
      <c r="Q90" s="1058"/>
      <c r="R90" s="1058"/>
      <c r="S90" s="1058"/>
      <c r="T90" s="1058"/>
      <c r="U90" s="1058"/>
    </row>
    <row r="91" spans="1:23">
      <c r="A91" s="1058" t="s">
        <v>589</v>
      </c>
      <c r="B91" s="1058"/>
      <c r="C91" s="1058"/>
      <c r="D91" s="1058"/>
      <c r="E91" s="1058"/>
      <c r="F91" s="1058"/>
      <c r="G91" s="1058"/>
      <c r="H91" s="1058"/>
      <c r="I91" s="1058"/>
      <c r="J91" s="1058"/>
      <c r="K91" s="1058"/>
      <c r="L91" s="1058"/>
      <c r="M91" s="1058"/>
      <c r="N91" s="1058"/>
      <c r="O91" s="1058"/>
      <c r="P91" s="1058"/>
      <c r="Q91" s="1058"/>
      <c r="R91" s="1058"/>
      <c r="S91" s="1058"/>
      <c r="T91" s="1058"/>
      <c r="U91" s="1058"/>
    </row>
    <row r="92" spans="1:23">
      <c r="A92" s="1058" t="s">
        <v>590</v>
      </c>
      <c r="B92" s="1058"/>
      <c r="C92" s="1058"/>
      <c r="D92" s="1058"/>
      <c r="E92" s="1058"/>
      <c r="F92" s="1058"/>
      <c r="G92" s="1058"/>
      <c r="H92" s="1058"/>
      <c r="I92" s="1058"/>
      <c r="J92" s="1058"/>
      <c r="K92" s="1058"/>
      <c r="L92" s="1058"/>
      <c r="M92" s="1058"/>
      <c r="N92" s="1058"/>
      <c r="O92" s="1058"/>
      <c r="P92" s="1058"/>
      <c r="Q92" s="1058"/>
      <c r="R92" s="1058"/>
      <c r="S92" s="1058"/>
      <c r="T92" s="1058"/>
      <c r="U92" s="1058"/>
    </row>
    <row r="93" spans="1:23">
      <c r="A93" s="1058" t="s">
        <v>591</v>
      </c>
      <c r="B93" s="1058"/>
      <c r="C93" s="1058"/>
      <c r="D93" s="1058"/>
      <c r="E93" s="1058"/>
      <c r="F93" s="1058"/>
      <c r="G93" s="1058"/>
      <c r="H93" s="1058"/>
      <c r="I93" s="1058"/>
      <c r="J93" s="1058"/>
      <c r="K93" s="1058"/>
      <c r="L93" s="1058"/>
      <c r="M93" s="1058"/>
      <c r="N93" s="1058"/>
      <c r="O93" s="1058"/>
      <c r="P93" s="1058"/>
      <c r="Q93" s="1058"/>
      <c r="R93" s="1058"/>
      <c r="S93" s="1058"/>
      <c r="T93" s="1058"/>
      <c r="U93" s="1058"/>
    </row>
    <row r="94" spans="1:23">
      <c r="A94" s="1058" t="s">
        <v>592</v>
      </c>
      <c r="B94" s="1058"/>
      <c r="C94" s="1058"/>
      <c r="D94" s="1058"/>
      <c r="E94" s="1058"/>
      <c r="F94" s="1058"/>
      <c r="G94" s="1058"/>
      <c r="H94" s="1058"/>
      <c r="I94" s="1058"/>
      <c r="J94" s="1058"/>
      <c r="K94" s="1058"/>
      <c r="L94" s="1058"/>
      <c r="M94" s="1058"/>
      <c r="N94" s="1058"/>
      <c r="O94" s="1058"/>
      <c r="P94" s="1058"/>
      <c r="Q94" s="1058"/>
      <c r="R94" s="1058"/>
      <c r="S94" s="1058"/>
      <c r="T94" s="1058"/>
      <c r="U94" s="1058"/>
    </row>
  </sheetData>
  <mergeCells count="370">
    <mergeCell ref="D40:E40"/>
    <mergeCell ref="F40:G40"/>
    <mergeCell ref="H40:I40"/>
    <mergeCell ref="J40:K40"/>
    <mergeCell ref="L40:M40"/>
    <mergeCell ref="N40:O40"/>
    <mergeCell ref="P40:Q40"/>
    <mergeCell ref="R40:S40"/>
    <mergeCell ref="T40:U40"/>
    <mergeCell ref="D41:E41"/>
    <mergeCell ref="F41:G41"/>
    <mergeCell ref="H41:I41"/>
    <mergeCell ref="J41:K41"/>
    <mergeCell ref="L41:M41"/>
    <mergeCell ref="N41:O41"/>
    <mergeCell ref="P41:Q41"/>
    <mergeCell ref="R41:S41"/>
    <mergeCell ref="T41:U41"/>
    <mergeCell ref="P39:Q39"/>
    <mergeCell ref="R39:S39"/>
    <mergeCell ref="T39:U39"/>
    <mergeCell ref="T36:U36"/>
    <mergeCell ref="D38:E38"/>
    <mergeCell ref="F38:G38"/>
    <mergeCell ref="H38:I38"/>
    <mergeCell ref="J38:K38"/>
    <mergeCell ref="L38:M38"/>
    <mergeCell ref="N38:O38"/>
    <mergeCell ref="P38:Q38"/>
    <mergeCell ref="R38:S38"/>
    <mergeCell ref="T38:U38"/>
    <mergeCell ref="D39:E39"/>
    <mergeCell ref="F39:G39"/>
    <mergeCell ref="H39:I39"/>
    <mergeCell ref="J39:K39"/>
    <mergeCell ref="L39:M39"/>
    <mergeCell ref="T49:U49"/>
    <mergeCell ref="T48:U48"/>
    <mergeCell ref="D31:E31"/>
    <mergeCell ref="F31:G31"/>
    <mergeCell ref="H31:I31"/>
    <mergeCell ref="J31:K31"/>
    <mergeCell ref="L31:M31"/>
    <mergeCell ref="N31:O31"/>
    <mergeCell ref="P31:Q31"/>
    <mergeCell ref="R31:S31"/>
    <mergeCell ref="T31:U31"/>
    <mergeCell ref="D32:E32"/>
    <mergeCell ref="F32:G32"/>
    <mergeCell ref="H32:I32"/>
    <mergeCell ref="J32:K32"/>
    <mergeCell ref="L32:M32"/>
    <mergeCell ref="N32:O32"/>
    <mergeCell ref="P32:Q32"/>
    <mergeCell ref="R32:S32"/>
    <mergeCell ref="T32:U32"/>
    <mergeCell ref="D36:E36"/>
    <mergeCell ref="F36:G36"/>
    <mergeCell ref="H36:I36"/>
    <mergeCell ref="J36:K36"/>
    <mergeCell ref="H54:I54"/>
    <mergeCell ref="H60:I60"/>
    <mergeCell ref="A58:U59"/>
    <mergeCell ref="D54:E54"/>
    <mergeCell ref="F54:G54"/>
    <mergeCell ref="J54:K54"/>
    <mergeCell ref="L54:M54"/>
    <mergeCell ref="N54:O54"/>
    <mergeCell ref="P54:Q54"/>
    <mergeCell ref="R54:S54"/>
    <mergeCell ref="T54:U54"/>
    <mergeCell ref="T60:U60"/>
    <mergeCell ref="L60:M60"/>
    <mergeCell ref="H84:I84"/>
    <mergeCell ref="H85:I85"/>
    <mergeCell ref="H86:I86"/>
    <mergeCell ref="H66:I66"/>
    <mergeCell ref="H67:I67"/>
    <mergeCell ref="H68:I68"/>
    <mergeCell ref="H69:I69"/>
    <mergeCell ref="H70:I70"/>
    <mergeCell ref="H71:I71"/>
    <mergeCell ref="H78:I78"/>
    <mergeCell ref="H79:I79"/>
    <mergeCell ref="H80:I80"/>
    <mergeCell ref="T52:U52"/>
    <mergeCell ref="F50:G50"/>
    <mergeCell ref="J50:K50"/>
    <mergeCell ref="L50:M50"/>
    <mergeCell ref="N50:O50"/>
    <mergeCell ref="P50:Q50"/>
    <mergeCell ref="R50:S50"/>
    <mergeCell ref="T50:U50"/>
    <mergeCell ref="T53:U53"/>
    <mergeCell ref="N53:O53"/>
    <mergeCell ref="P53:Q53"/>
    <mergeCell ref="R51:S51"/>
    <mergeCell ref="J51:K51"/>
    <mergeCell ref="J53:K53"/>
    <mergeCell ref="H50:I50"/>
    <mergeCell ref="H51:I51"/>
    <mergeCell ref="H52:I52"/>
    <mergeCell ref="H53:I53"/>
    <mergeCell ref="A94:U94"/>
    <mergeCell ref="A91:U91"/>
    <mergeCell ref="A92:U92"/>
    <mergeCell ref="A93:U93"/>
    <mergeCell ref="P86:Q86"/>
    <mergeCell ref="R86:S86"/>
    <mergeCell ref="T86:U86"/>
    <mergeCell ref="A89:U89"/>
    <mergeCell ref="A90:U90"/>
    <mergeCell ref="D86:E86"/>
    <mergeCell ref="F86:G86"/>
    <mergeCell ref="J86:K86"/>
    <mergeCell ref="L86:M86"/>
    <mergeCell ref="N86:O86"/>
    <mergeCell ref="P84:Q84"/>
    <mergeCell ref="R84:S84"/>
    <mergeCell ref="T51:U51"/>
    <mergeCell ref="D48:E48"/>
    <mergeCell ref="F48:G48"/>
    <mergeCell ref="J48:K48"/>
    <mergeCell ref="T84:U84"/>
    <mergeCell ref="D85:E85"/>
    <mergeCell ref="F85:G85"/>
    <mergeCell ref="J85:K85"/>
    <mergeCell ref="L85:M85"/>
    <mergeCell ref="N85:O85"/>
    <mergeCell ref="P85:Q85"/>
    <mergeCell ref="R85:S85"/>
    <mergeCell ref="T85:U85"/>
    <mergeCell ref="D84:E84"/>
    <mergeCell ref="F84:G84"/>
    <mergeCell ref="J84:K84"/>
    <mergeCell ref="L84:M84"/>
    <mergeCell ref="N84:O84"/>
    <mergeCell ref="P82:Q82"/>
    <mergeCell ref="R82:S82"/>
    <mergeCell ref="T82:U82"/>
    <mergeCell ref="D83:E83"/>
    <mergeCell ref="F83:G83"/>
    <mergeCell ref="J83:K83"/>
    <mergeCell ref="L83:M83"/>
    <mergeCell ref="N83:O83"/>
    <mergeCell ref="P83:Q83"/>
    <mergeCell ref="R83:S83"/>
    <mergeCell ref="T83:U83"/>
    <mergeCell ref="D82:E82"/>
    <mergeCell ref="F82:G82"/>
    <mergeCell ref="J82:K82"/>
    <mergeCell ref="L82:M82"/>
    <mergeCell ref="N82:O82"/>
    <mergeCell ref="H82:I82"/>
    <mergeCell ref="H83:I83"/>
    <mergeCell ref="P80:Q80"/>
    <mergeCell ref="R80:S80"/>
    <mergeCell ref="T80:U80"/>
    <mergeCell ref="D81:E81"/>
    <mergeCell ref="F81:G81"/>
    <mergeCell ref="J81:K81"/>
    <mergeCell ref="L81:M81"/>
    <mergeCell ref="N81:O81"/>
    <mergeCell ref="P81:Q81"/>
    <mergeCell ref="R81:S81"/>
    <mergeCell ref="T81:U81"/>
    <mergeCell ref="D80:E80"/>
    <mergeCell ref="F80:G80"/>
    <mergeCell ref="J80:K80"/>
    <mergeCell ref="L80:M80"/>
    <mergeCell ref="N80:O80"/>
    <mergeCell ref="H81:I81"/>
    <mergeCell ref="T65:U65"/>
    <mergeCell ref="D64:E64"/>
    <mergeCell ref="F64:G64"/>
    <mergeCell ref="J64:K64"/>
    <mergeCell ref="L64:M64"/>
    <mergeCell ref="N64:O64"/>
    <mergeCell ref="H64:I64"/>
    <mergeCell ref="H65:I65"/>
    <mergeCell ref="T62:U62"/>
    <mergeCell ref="T63:U63"/>
    <mergeCell ref="L63:M63"/>
    <mergeCell ref="T64:U64"/>
    <mergeCell ref="D65:E65"/>
    <mergeCell ref="F65:G65"/>
    <mergeCell ref="J65:K65"/>
    <mergeCell ref="P64:Q64"/>
    <mergeCell ref="R64:S64"/>
    <mergeCell ref="L65:M65"/>
    <mergeCell ref="N65:O65"/>
    <mergeCell ref="P65:Q65"/>
    <mergeCell ref="R65:S65"/>
    <mergeCell ref="D63:E63"/>
    <mergeCell ref="N63:O63"/>
    <mergeCell ref="F63:G63"/>
    <mergeCell ref="D61:E61"/>
    <mergeCell ref="F61:G61"/>
    <mergeCell ref="J61:K61"/>
    <mergeCell ref="L61:M61"/>
    <mergeCell ref="P61:Q61"/>
    <mergeCell ref="R61:S61"/>
    <mergeCell ref="N61:O61"/>
    <mergeCell ref="T61:U61"/>
    <mergeCell ref="D60:E60"/>
    <mergeCell ref="F60:G60"/>
    <mergeCell ref="J60:K60"/>
    <mergeCell ref="R60:S60"/>
    <mergeCell ref="N60:O60"/>
    <mergeCell ref="P60:Q60"/>
    <mergeCell ref="H61:I61"/>
    <mergeCell ref="D70:E70"/>
    <mergeCell ref="F70:G70"/>
    <mergeCell ref="J70:K70"/>
    <mergeCell ref="D69:E69"/>
    <mergeCell ref="F69:G69"/>
    <mergeCell ref="J69:K69"/>
    <mergeCell ref="R78:S78"/>
    <mergeCell ref="T78:U78"/>
    <mergeCell ref="L79:M79"/>
    <mergeCell ref="N79:O79"/>
    <mergeCell ref="P79:Q79"/>
    <mergeCell ref="R79:S79"/>
    <mergeCell ref="T79:U79"/>
    <mergeCell ref="N70:O70"/>
    <mergeCell ref="T70:U70"/>
    <mergeCell ref="L71:M71"/>
    <mergeCell ref="P71:Q71"/>
    <mergeCell ref="R71:S71"/>
    <mergeCell ref="N71:O71"/>
    <mergeCell ref="T71:U71"/>
    <mergeCell ref="L70:M70"/>
    <mergeCell ref="P70:Q70"/>
    <mergeCell ref="R70:S70"/>
    <mergeCell ref="F79:G79"/>
    <mergeCell ref="J79:K79"/>
    <mergeCell ref="D78:E78"/>
    <mergeCell ref="F78:G78"/>
    <mergeCell ref="J78:K78"/>
    <mergeCell ref="L78:M78"/>
    <mergeCell ref="N78:O78"/>
    <mergeCell ref="P78:Q78"/>
    <mergeCell ref="D71:E71"/>
    <mergeCell ref="F71:G71"/>
    <mergeCell ref="J71:K71"/>
    <mergeCell ref="D79:E79"/>
    <mergeCell ref="A74:U74"/>
    <mergeCell ref="A75:U75"/>
    <mergeCell ref="L69:M69"/>
    <mergeCell ref="P69:Q69"/>
    <mergeCell ref="R69:S69"/>
    <mergeCell ref="N69:O69"/>
    <mergeCell ref="T69:U69"/>
    <mergeCell ref="D68:E68"/>
    <mergeCell ref="F68:G68"/>
    <mergeCell ref="J68:K68"/>
    <mergeCell ref="L68:M68"/>
    <mergeCell ref="P68:Q68"/>
    <mergeCell ref="R68:S68"/>
    <mergeCell ref="T68:U68"/>
    <mergeCell ref="N68:O68"/>
    <mergeCell ref="T67:U67"/>
    <mergeCell ref="D66:E66"/>
    <mergeCell ref="F66:G66"/>
    <mergeCell ref="J66:K66"/>
    <mergeCell ref="L66:M66"/>
    <mergeCell ref="P66:Q66"/>
    <mergeCell ref="R66:S66"/>
    <mergeCell ref="N66:O66"/>
    <mergeCell ref="T66:U66"/>
    <mergeCell ref="D67:E67"/>
    <mergeCell ref="F67:G67"/>
    <mergeCell ref="J67:K67"/>
    <mergeCell ref="L67:M67"/>
    <mergeCell ref="P67:Q67"/>
    <mergeCell ref="R67:S67"/>
    <mergeCell ref="N67:O67"/>
    <mergeCell ref="J63:K63"/>
    <mergeCell ref="P63:Q63"/>
    <mergeCell ref="R63:S63"/>
    <mergeCell ref="H62:I62"/>
    <mergeCell ref="H63:I63"/>
    <mergeCell ref="D62:E62"/>
    <mergeCell ref="F62:G62"/>
    <mergeCell ref="J62:K62"/>
    <mergeCell ref="L62:M62"/>
    <mergeCell ref="N62:O62"/>
    <mergeCell ref="P62:Q62"/>
    <mergeCell ref="R62:S62"/>
    <mergeCell ref="L48:M48"/>
    <mergeCell ref="N48:O48"/>
    <mergeCell ref="P48:Q48"/>
    <mergeCell ref="R48:S48"/>
    <mergeCell ref="R52:S52"/>
    <mergeCell ref="L51:M51"/>
    <mergeCell ref="D50:E50"/>
    <mergeCell ref="D53:E53"/>
    <mergeCell ref="F53:G53"/>
    <mergeCell ref="D51:E51"/>
    <mergeCell ref="F51:G51"/>
    <mergeCell ref="N51:O51"/>
    <mergeCell ref="P51:Q51"/>
    <mergeCell ref="P52:Q52"/>
    <mergeCell ref="L52:M52"/>
    <mergeCell ref="N52:O52"/>
    <mergeCell ref="H48:I48"/>
    <mergeCell ref="H49:I49"/>
    <mergeCell ref="R53:S53"/>
    <mergeCell ref="D49:E49"/>
    <mergeCell ref="F49:G49"/>
    <mergeCell ref="J49:K49"/>
    <mergeCell ref="L49:M49"/>
    <mergeCell ref="N49:O49"/>
    <mergeCell ref="T34:U34"/>
    <mergeCell ref="D35:E35"/>
    <mergeCell ref="F35:G35"/>
    <mergeCell ref="H35:I35"/>
    <mergeCell ref="R35:S35"/>
    <mergeCell ref="D47:E47"/>
    <mergeCell ref="F47:G47"/>
    <mergeCell ref="J47:K47"/>
    <mergeCell ref="L47:M47"/>
    <mergeCell ref="H47:I47"/>
    <mergeCell ref="N47:O47"/>
    <mergeCell ref="P47:Q47"/>
    <mergeCell ref="R47:S47"/>
    <mergeCell ref="T47:U47"/>
    <mergeCell ref="L36:M36"/>
    <mergeCell ref="N36:O36"/>
    <mergeCell ref="P36:Q36"/>
    <mergeCell ref="L37:M37"/>
    <mergeCell ref="N37:O37"/>
    <mergeCell ref="P37:Q37"/>
    <mergeCell ref="R37:S37"/>
    <mergeCell ref="T37:U37"/>
    <mergeCell ref="R36:S36"/>
    <mergeCell ref="N39:O39"/>
    <mergeCell ref="A28:H28"/>
    <mergeCell ref="A29:H29"/>
    <mergeCell ref="D33:E33"/>
    <mergeCell ref="F33:G33"/>
    <mergeCell ref="H33:I33"/>
    <mergeCell ref="J33:K33"/>
    <mergeCell ref="P33:Q33"/>
    <mergeCell ref="R33:S33"/>
    <mergeCell ref="T33:U33"/>
    <mergeCell ref="T35:U35"/>
    <mergeCell ref="D34:E34"/>
    <mergeCell ref="F34:G34"/>
    <mergeCell ref="H34:I34"/>
    <mergeCell ref="J34:K34"/>
    <mergeCell ref="L34:M34"/>
    <mergeCell ref="N34:O34"/>
    <mergeCell ref="A76:U76"/>
    <mergeCell ref="D37:E37"/>
    <mergeCell ref="F37:G37"/>
    <mergeCell ref="H37:I37"/>
    <mergeCell ref="J37:K37"/>
    <mergeCell ref="A43:U43"/>
    <mergeCell ref="A44:U44"/>
    <mergeCell ref="A45:U45"/>
    <mergeCell ref="A56:U56"/>
    <mergeCell ref="A57:U57"/>
    <mergeCell ref="P49:Q49"/>
    <mergeCell ref="D52:E52"/>
    <mergeCell ref="F52:G52"/>
    <mergeCell ref="L53:M53"/>
    <mergeCell ref="J52:K52"/>
    <mergeCell ref="P34:Q34"/>
    <mergeCell ref="R34:S34"/>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G17"/>
  <sheetViews>
    <sheetView showGridLines="0" workbookViewId="0">
      <selection activeCell="E22" sqref="E22"/>
    </sheetView>
  </sheetViews>
  <sheetFormatPr defaultColWidth="9.140625" defaultRowHeight="18.75"/>
  <cols>
    <col min="1" max="1" width="4" style="502" customWidth="1"/>
    <col min="2" max="2" width="23.5703125" style="502" customWidth="1"/>
    <col min="3" max="3" width="29" style="502" bestFit="1" customWidth="1"/>
    <col min="4" max="4" width="12.85546875" style="502" customWidth="1"/>
    <col min="5" max="5" width="29" style="502" bestFit="1" customWidth="1"/>
    <col min="6" max="6" width="5.42578125" style="502" customWidth="1"/>
    <col min="7" max="7" width="48.7109375" style="935" bestFit="1" customWidth="1"/>
    <col min="8" max="16384" width="9.140625" style="502"/>
  </cols>
  <sheetData>
    <row r="2" spans="2:7">
      <c r="B2" s="500" t="s">
        <v>763</v>
      </c>
    </row>
    <row r="3" spans="2:7" ht="19.5" thickBot="1"/>
    <row r="4" spans="2:7">
      <c r="B4" s="606" t="s">
        <v>759</v>
      </c>
      <c r="E4" s="606" t="s">
        <v>761</v>
      </c>
      <c r="G4" s="607" t="s">
        <v>764</v>
      </c>
    </row>
    <row r="5" spans="2:7">
      <c r="G5" s="936"/>
    </row>
    <row r="6" spans="2:7" ht="25.5" customHeight="1">
      <c r="B6" s="1002" t="s">
        <v>640</v>
      </c>
      <c r="C6" s="937" t="s">
        <v>767</v>
      </c>
      <c r="E6" s="502" t="s">
        <v>767</v>
      </c>
      <c r="G6" s="938" t="s">
        <v>926</v>
      </c>
    </row>
    <row r="7" spans="2:7" ht="25.5" customHeight="1">
      <c r="B7" s="1003"/>
      <c r="C7" s="939" t="s">
        <v>768</v>
      </c>
      <c r="E7" s="502" t="s">
        <v>926</v>
      </c>
      <c r="G7" s="938" t="s">
        <v>365</v>
      </c>
    </row>
    <row r="8" spans="2:7" ht="25.5" customHeight="1">
      <c r="B8" s="1004"/>
      <c r="C8" s="940" t="s">
        <v>755</v>
      </c>
      <c r="E8" s="502" t="s">
        <v>927</v>
      </c>
      <c r="G8" s="938" t="s">
        <v>767</v>
      </c>
    </row>
    <row r="9" spans="2:7">
      <c r="G9" s="938" t="s">
        <v>927</v>
      </c>
    </row>
    <row r="10" spans="2:7" ht="25.5" customHeight="1">
      <c r="B10" s="1002" t="s">
        <v>641</v>
      </c>
      <c r="C10" s="937" t="s">
        <v>365</v>
      </c>
      <c r="E10" s="502" t="s">
        <v>365</v>
      </c>
      <c r="G10" s="938" t="s">
        <v>760</v>
      </c>
    </row>
    <row r="11" spans="2:7" ht="25.5" customHeight="1" thickBot="1">
      <c r="B11" s="1003"/>
      <c r="C11" s="939" t="s">
        <v>107</v>
      </c>
      <c r="E11" s="502" t="s">
        <v>926</v>
      </c>
      <c r="G11" s="941"/>
    </row>
    <row r="12" spans="2:7" ht="25.5" customHeight="1">
      <c r="B12" s="1003"/>
      <c r="C12" s="939" t="s">
        <v>108</v>
      </c>
      <c r="E12" s="502" t="s">
        <v>926</v>
      </c>
      <c r="G12" s="942" t="s">
        <v>765</v>
      </c>
    </row>
    <row r="13" spans="2:7" ht="25.5" customHeight="1">
      <c r="B13" s="1004"/>
      <c r="C13" s="940" t="s">
        <v>756</v>
      </c>
      <c r="E13" s="502" t="s">
        <v>927</v>
      </c>
    </row>
    <row r="15" spans="2:7" ht="25.5" customHeight="1">
      <c r="B15" s="1005" t="s">
        <v>757</v>
      </c>
      <c r="C15" s="1006"/>
      <c r="E15" s="502" t="s">
        <v>762</v>
      </c>
    </row>
    <row r="16" spans="2:7">
      <c r="B16" s="605"/>
      <c r="C16" s="605"/>
    </row>
    <row r="17" spans="2:5" ht="25.5" customHeight="1">
      <c r="B17" s="1005" t="s">
        <v>758</v>
      </c>
      <c r="C17" s="1006"/>
      <c r="E17" s="502" t="s">
        <v>642</v>
      </c>
    </row>
  </sheetData>
  <mergeCells count="4">
    <mergeCell ref="B6:B8"/>
    <mergeCell ref="B10:B13"/>
    <mergeCell ref="B15:C15"/>
    <mergeCell ref="B17:C17"/>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sheetPr>
  <dimension ref="A1:N102"/>
  <sheetViews>
    <sheetView showGridLines="0" zoomScaleNormal="100" workbookViewId="0"/>
  </sheetViews>
  <sheetFormatPr defaultRowHeight="16.5"/>
  <cols>
    <col min="1" max="1" width="5.5703125" style="2" customWidth="1"/>
    <col min="2" max="2" width="58" bestFit="1" customWidth="1"/>
    <col min="3" max="3" width="3.28515625" style="2" customWidth="1"/>
    <col min="4" max="5" width="17.85546875" style="2" customWidth="1"/>
    <col min="6" max="6" width="16.85546875" style="2" customWidth="1"/>
    <col min="7" max="9" width="16.85546875" customWidth="1"/>
    <col min="10" max="11" width="16.85546875" style="2" customWidth="1"/>
    <col min="12" max="13" width="16.85546875" customWidth="1"/>
    <col min="14" max="14" width="17.85546875" style="2" customWidth="1"/>
  </cols>
  <sheetData>
    <row r="1" spans="1:13" s="2" customFormat="1" ht="18.75">
      <c r="A1" s="609" t="s">
        <v>752</v>
      </c>
      <c r="B1" s="21"/>
    </row>
    <row r="2" spans="1:13" s="2" customFormat="1" ht="18.75">
      <c r="A2" s="608" t="s">
        <v>833</v>
      </c>
      <c r="B2" s="21"/>
    </row>
    <row r="3" spans="1:13" s="2" customFormat="1" ht="19.5" thickBot="1">
      <c r="A3" s="72"/>
      <c r="B3" s="21"/>
      <c r="D3" s="3"/>
    </row>
    <row r="4" spans="1:13" s="2" customFormat="1" ht="35.1" customHeight="1" thickTop="1" thickBot="1">
      <c r="B4" s="25"/>
      <c r="D4" s="559" t="s">
        <v>658</v>
      </c>
      <c r="E4" s="559" t="s">
        <v>751</v>
      </c>
    </row>
    <row r="5" spans="1:13" s="2" customFormat="1" ht="21" thickTop="1" thickBot="1">
      <c r="B5" s="585" t="s">
        <v>869</v>
      </c>
      <c r="C5" s="60"/>
      <c r="D5" s="73"/>
      <c r="E5" s="73"/>
    </row>
    <row r="6" spans="1:13" s="2" customFormat="1" ht="21" customHeight="1">
      <c r="B6" s="217" t="s">
        <v>767</v>
      </c>
      <c r="C6" s="24"/>
      <c r="D6" s="844">
        <v>39.9</v>
      </c>
      <c r="E6" s="218">
        <v>39.1</v>
      </c>
      <c r="G6" s="396"/>
      <c r="H6" s="21"/>
      <c r="L6" s="21"/>
    </row>
    <row r="7" spans="1:13" s="2" customFormat="1" ht="21" customHeight="1">
      <c r="B7" s="613" t="s">
        <v>365</v>
      </c>
      <c r="C7" s="24"/>
      <c r="D7" s="845">
        <v>35.700000000000003</v>
      </c>
      <c r="E7" s="220">
        <v>40.4</v>
      </c>
      <c r="G7" s="396"/>
      <c r="H7" s="21"/>
      <c r="L7" s="21"/>
    </row>
    <row r="8" spans="1:13" s="2" customFormat="1" ht="21" customHeight="1">
      <c r="B8" s="613" t="s">
        <v>926</v>
      </c>
      <c r="C8" s="24"/>
      <c r="D8" s="845">
        <v>157.69999999999999</v>
      </c>
      <c r="E8" s="220">
        <v>174.4</v>
      </c>
      <c r="G8" s="396"/>
      <c r="H8" s="21"/>
      <c r="L8" s="21"/>
    </row>
    <row r="9" spans="1:13" s="2" customFormat="1" ht="20.25" customHeight="1" thickBot="1">
      <c r="B9" s="614" t="s">
        <v>927</v>
      </c>
      <c r="C9" s="24"/>
      <c r="D9" s="845">
        <v>25.7</v>
      </c>
      <c r="E9" s="220">
        <v>28.6</v>
      </c>
      <c r="G9" s="396"/>
      <c r="H9" s="21"/>
      <c r="L9" s="21"/>
    </row>
    <row r="10" spans="1:13" s="2" customFormat="1" ht="20.25" customHeight="1" thickBot="1">
      <c r="B10" s="584" t="s">
        <v>102</v>
      </c>
      <c r="C10" s="60"/>
      <c r="D10" s="668">
        <v>259</v>
      </c>
      <c r="E10" s="565">
        <v>282.5</v>
      </c>
      <c r="G10" s="396"/>
      <c r="H10" s="21"/>
      <c r="L10" s="21"/>
    </row>
    <row r="11" spans="1:13" s="2" customFormat="1" ht="18.75">
      <c r="B11" s="25"/>
      <c r="C11" s="60"/>
      <c r="D11" s="846"/>
      <c r="E11" s="841"/>
      <c r="G11" s="60"/>
      <c r="H11" s="60"/>
      <c r="I11" s="60"/>
      <c r="L11" s="60"/>
      <c r="M11" s="60"/>
    </row>
    <row r="12" spans="1:13" s="2" customFormat="1" ht="21" customHeight="1" thickBot="1">
      <c r="B12" s="585" t="s">
        <v>520</v>
      </c>
      <c r="C12" s="581"/>
      <c r="D12" s="847"/>
      <c r="E12" s="842"/>
      <c r="G12" s="60"/>
      <c r="H12" s="60"/>
      <c r="I12" s="60"/>
      <c r="L12" s="60"/>
      <c r="M12" s="60"/>
    </row>
    <row r="13" spans="1:13" s="2" customFormat="1" ht="21" customHeight="1" thickBot="1">
      <c r="A13" s="43"/>
      <c r="B13" s="586" t="s">
        <v>103</v>
      </c>
      <c r="C13" s="581"/>
      <c r="D13" s="587">
        <v>310.39999999999998</v>
      </c>
      <c r="E13" s="843">
        <v>259</v>
      </c>
      <c r="G13" s="60"/>
      <c r="H13" s="60"/>
      <c r="L13" s="60"/>
    </row>
    <row r="14" spans="1:13" s="2" customFormat="1" ht="21" customHeight="1" thickBot="1">
      <c r="B14" s="438" t="s">
        <v>904</v>
      </c>
      <c r="C14" s="60"/>
      <c r="D14" s="848"/>
      <c r="E14" s="446">
        <v>8</v>
      </c>
      <c r="G14" s="60"/>
      <c r="H14" s="60"/>
      <c r="L14" s="60"/>
    </row>
    <row r="15" spans="1:13" s="2" customFormat="1" ht="21" customHeight="1" thickBot="1">
      <c r="A15" s="43"/>
      <c r="B15" s="586" t="s">
        <v>368</v>
      </c>
      <c r="C15" s="581"/>
      <c r="D15" s="587">
        <v>310.39999999999998</v>
      </c>
      <c r="E15" s="843">
        <v>267</v>
      </c>
      <c r="G15" s="60"/>
      <c r="H15" s="60"/>
      <c r="L15" s="60"/>
    </row>
    <row r="16" spans="1:13" s="2" customFormat="1" ht="21" customHeight="1">
      <c r="B16" s="152" t="s">
        <v>298</v>
      </c>
      <c r="C16" s="60"/>
      <c r="D16" s="849">
        <v>17.599999999999998</v>
      </c>
      <c r="E16" s="231">
        <v>21.9</v>
      </c>
      <c r="G16" s="60"/>
      <c r="H16" s="60"/>
      <c r="L16" s="60"/>
    </row>
    <row r="17" spans="1:14" s="2" customFormat="1" ht="21" customHeight="1">
      <c r="B17" s="57" t="s">
        <v>299</v>
      </c>
      <c r="C17" s="60"/>
      <c r="D17" s="227">
        <v>-23.3</v>
      </c>
      <c r="E17" s="227">
        <v>-25.1</v>
      </c>
      <c r="G17" s="60"/>
      <c r="H17" s="60"/>
      <c r="L17" s="60"/>
    </row>
    <row r="18" spans="1:14" s="2" customFormat="1" ht="21" customHeight="1" thickBot="1">
      <c r="B18" s="55" t="s">
        <v>105</v>
      </c>
      <c r="C18" s="60"/>
      <c r="D18" s="227">
        <v>-45.7</v>
      </c>
      <c r="E18" s="229">
        <v>18.7</v>
      </c>
      <c r="G18" s="60"/>
      <c r="H18" s="60"/>
      <c r="L18" s="60"/>
    </row>
    <row r="19" spans="1:14" s="2" customFormat="1" ht="21" customHeight="1" thickBot="1">
      <c r="A19" s="583"/>
      <c r="B19" s="586" t="s">
        <v>106</v>
      </c>
      <c r="C19" s="581"/>
      <c r="D19" s="587">
        <v>259</v>
      </c>
      <c r="E19" s="843">
        <v>282.49999999999994</v>
      </c>
      <c r="G19" s="60"/>
      <c r="H19" s="60"/>
      <c r="L19" s="60"/>
    </row>
    <row r="20" spans="1:14" s="2" customFormat="1" ht="24" customHeight="1">
      <c r="A20" s="558" t="s">
        <v>17</v>
      </c>
      <c r="B20" s="582"/>
      <c r="C20" s="583"/>
      <c r="D20" s="583"/>
      <c r="E20" s="583"/>
    </row>
    <row r="21" spans="1:14" s="814" customFormat="1">
      <c r="B21" s="1194" t="s">
        <v>905</v>
      </c>
      <c r="C21" s="1194"/>
      <c r="D21" s="1194"/>
      <c r="E21" s="1194"/>
    </row>
    <row r="22" spans="1:14" s="814" customFormat="1">
      <c r="B22" s="1194" t="s">
        <v>796</v>
      </c>
      <c r="C22" s="1194"/>
      <c r="D22" s="1194"/>
      <c r="E22" s="1194"/>
    </row>
    <row r="23" spans="1:14" s="814" customFormat="1">
      <c r="B23" s="1197"/>
      <c r="C23" s="1197"/>
      <c r="D23" s="1197"/>
      <c r="E23" s="1197"/>
    </row>
    <row r="24" spans="1:14" s="814" customFormat="1" ht="17.25" thickBot="1"/>
    <row r="25" spans="1:14" ht="28.5" customHeight="1" thickTop="1" thickBot="1">
      <c r="A25"/>
      <c r="B25" s="1195" t="s">
        <v>146</v>
      </c>
      <c r="C25" s="21"/>
      <c r="D25" s="1191" t="s">
        <v>767</v>
      </c>
      <c r="E25" s="1191" t="s">
        <v>365</v>
      </c>
      <c r="F25" s="1193" t="s">
        <v>926</v>
      </c>
      <c r="G25" s="1193"/>
      <c r="H25" s="1193"/>
      <c r="I25" s="1193"/>
      <c r="J25" s="1193" t="s">
        <v>927</v>
      </c>
      <c r="K25" s="1193"/>
      <c r="L25" s="1193"/>
      <c r="M25" s="1193"/>
      <c r="N25" s="1191" t="s">
        <v>120</v>
      </c>
    </row>
    <row r="26" spans="1:14" ht="36.75" thickTop="1" thickBot="1">
      <c r="A26"/>
      <c r="B26" s="1196"/>
      <c r="C26" s="21"/>
      <c r="D26" s="1192"/>
      <c r="E26" s="1192"/>
      <c r="F26" s="594" t="s">
        <v>107</v>
      </c>
      <c r="G26" s="595" t="s">
        <v>108</v>
      </c>
      <c r="H26" s="595" t="s">
        <v>753</v>
      </c>
      <c r="I26" s="596" t="s">
        <v>99</v>
      </c>
      <c r="J26" s="594" t="s">
        <v>46</v>
      </c>
      <c r="K26" s="610" t="s">
        <v>300</v>
      </c>
      <c r="L26" s="595" t="s">
        <v>766</v>
      </c>
      <c r="M26" s="596" t="s">
        <v>99</v>
      </c>
      <c r="N26" s="1192"/>
    </row>
    <row r="27" spans="1:14" s="814" customFormat="1" ht="21" thickTop="1" thickBot="1">
      <c r="B27" s="211" t="s">
        <v>907</v>
      </c>
      <c r="C27" s="43"/>
      <c r="D27" s="589">
        <v>39.9</v>
      </c>
      <c r="E27" s="589">
        <v>35.700000000000003</v>
      </c>
      <c r="F27" s="913">
        <v>50.7</v>
      </c>
      <c r="G27" s="597">
        <v>31.400000000000002</v>
      </c>
      <c r="H27" s="597">
        <v>75.600000000000009</v>
      </c>
      <c r="I27" s="914">
        <v>157.70000000000002</v>
      </c>
      <c r="J27" s="913">
        <v>25.2</v>
      </c>
      <c r="K27" s="912">
        <v>0</v>
      </c>
      <c r="L27" s="597">
        <v>0.5</v>
      </c>
      <c r="M27" s="914">
        <v>25.7</v>
      </c>
      <c r="N27" s="589">
        <v>259</v>
      </c>
    </row>
    <row r="28" spans="1:14" ht="18.75">
      <c r="A28" s="445"/>
      <c r="B28" s="214" t="s">
        <v>906</v>
      </c>
      <c r="C28" s="43"/>
      <c r="D28" s="836">
        <v>0.3</v>
      </c>
      <c r="E28" s="836">
        <v>1.7</v>
      </c>
      <c r="F28" s="837"/>
      <c r="G28" s="838"/>
      <c r="H28" s="599">
        <v>6</v>
      </c>
      <c r="I28" s="600">
        <v>6</v>
      </c>
      <c r="J28" s="837"/>
      <c r="K28" s="839"/>
      <c r="L28" s="838"/>
      <c r="M28" s="840"/>
      <c r="N28" s="590">
        <v>8</v>
      </c>
    </row>
    <row r="29" spans="1:14" ht="18.75">
      <c r="A29" s="70"/>
      <c r="B29" s="212" t="s">
        <v>111</v>
      </c>
      <c r="D29" s="590">
        <v>0</v>
      </c>
      <c r="E29" s="875">
        <v>6.3</v>
      </c>
      <c r="F29" s="598">
        <v>4.0999999999999996</v>
      </c>
      <c r="G29" s="599">
        <v>1.7</v>
      </c>
      <c r="H29" s="599">
        <v>0</v>
      </c>
      <c r="I29" s="600">
        <v>5.8</v>
      </c>
      <c r="J29" s="598">
        <v>1.6</v>
      </c>
      <c r="K29" s="611">
        <v>0</v>
      </c>
      <c r="L29" s="599">
        <v>0</v>
      </c>
      <c r="M29" s="600">
        <v>1.6</v>
      </c>
      <c r="N29" s="590">
        <v>13.7</v>
      </c>
    </row>
    <row r="30" spans="1:14" ht="18.75">
      <c r="A30" s="43"/>
      <c r="B30" s="212" t="s">
        <v>112</v>
      </c>
      <c r="D30" s="590">
        <v>0.2</v>
      </c>
      <c r="E30" s="590">
        <v>0.40000000000000036</v>
      </c>
      <c r="F30" s="598">
        <v>4.4000000000000004</v>
      </c>
      <c r="G30" s="599">
        <v>0.50000000000000022</v>
      </c>
      <c r="H30" s="599">
        <v>1.6</v>
      </c>
      <c r="I30" s="600">
        <v>6.5</v>
      </c>
      <c r="J30" s="598">
        <v>0.89999999999999991</v>
      </c>
      <c r="K30" s="611">
        <v>0.2</v>
      </c>
      <c r="L30" s="599">
        <v>0</v>
      </c>
      <c r="M30" s="600">
        <v>1.0999999999999999</v>
      </c>
      <c r="N30" s="590">
        <v>8.2000000000000011</v>
      </c>
    </row>
    <row r="31" spans="1:14" ht="18.75">
      <c r="A31" s="43"/>
      <c r="B31" s="212" t="s">
        <v>113</v>
      </c>
      <c r="D31" s="590">
        <v>-3.5</v>
      </c>
      <c r="E31" s="590">
        <v>-3.4</v>
      </c>
      <c r="F31" s="598">
        <v>-3.8</v>
      </c>
      <c r="G31" s="599">
        <v>-3.8</v>
      </c>
      <c r="H31" s="599">
        <v>-8.1</v>
      </c>
      <c r="I31" s="600">
        <v>-15.7</v>
      </c>
      <c r="J31" s="598">
        <v>-2.2999999999999998</v>
      </c>
      <c r="K31" s="611">
        <v>-0.1</v>
      </c>
      <c r="L31" s="599">
        <v>-0.1</v>
      </c>
      <c r="M31" s="600">
        <v>-2.5</v>
      </c>
      <c r="N31" s="590">
        <v>-25.1</v>
      </c>
    </row>
    <row r="32" spans="1:14" ht="18.75">
      <c r="A32" s="43"/>
      <c r="B32" s="212" t="s">
        <v>105</v>
      </c>
      <c r="D32" s="590">
        <v>2.2000000000000002</v>
      </c>
      <c r="E32" s="590">
        <v>-0.3</v>
      </c>
      <c r="F32" s="598">
        <v>4.9000000000000004</v>
      </c>
      <c r="G32" s="599">
        <v>2.6999999999999966</v>
      </c>
      <c r="H32" s="599">
        <v>6.5</v>
      </c>
      <c r="I32" s="600">
        <v>14.099999999999977</v>
      </c>
      <c r="J32" s="598">
        <v>2.3000000000000007</v>
      </c>
      <c r="K32" s="611">
        <v>-0.1</v>
      </c>
      <c r="L32" s="599">
        <v>0.5</v>
      </c>
      <c r="M32" s="600">
        <v>2.7000000000000006</v>
      </c>
      <c r="N32" s="590">
        <v>18.699999999999967</v>
      </c>
    </row>
    <row r="33" spans="1:14" ht="19.5" thickBot="1">
      <c r="A33" s="43"/>
      <c r="B33" s="212" t="s">
        <v>114</v>
      </c>
      <c r="D33" s="591">
        <v>0</v>
      </c>
      <c r="E33" s="591">
        <v>0</v>
      </c>
      <c r="F33" s="601">
        <v>-2.8</v>
      </c>
      <c r="G33" s="602">
        <v>2.2999999999999998</v>
      </c>
      <c r="H33" s="602">
        <v>0.5</v>
      </c>
      <c r="I33" s="603">
        <v>0</v>
      </c>
      <c r="J33" s="601">
        <v>0</v>
      </c>
      <c r="K33" s="612">
        <v>0</v>
      </c>
      <c r="L33" s="602">
        <v>0</v>
      </c>
      <c r="M33" s="603">
        <v>0</v>
      </c>
      <c r="N33" s="591">
        <v>0</v>
      </c>
    </row>
    <row r="34" spans="1:14" s="814" customFormat="1" ht="19.5" thickBot="1">
      <c r="B34" s="213" t="s">
        <v>754</v>
      </c>
      <c r="D34" s="592">
        <v>39.1</v>
      </c>
      <c r="E34" s="592">
        <v>40.399999999999991</v>
      </c>
      <c r="F34" s="916">
        <v>57.5</v>
      </c>
      <c r="G34" s="604">
        <v>34.799999999999997</v>
      </c>
      <c r="H34" s="604">
        <v>82.1</v>
      </c>
      <c r="I34" s="917">
        <v>174.4</v>
      </c>
      <c r="J34" s="916">
        <v>27.7</v>
      </c>
      <c r="K34" s="915">
        <v>0</v>
      </c>
      <c r="L34" s="604">
        <v>0.9</v>
      </c>
      <c r="M34" s="917">
        <v>28.6</v>
      </c>
      <c r="N34" s="592">
        <v>282.49999999999994</v>
      </c>
    </row>
    <row r="35" spans="1:14" ht="18.75">
      <c r="A35" s="814"/>
      <c r="B35" s="877"/>
      <c r="C35" s="815"/>
      <c r="D35" s="878"/>
      <c r="E35" s="878"/>
      <c r="F35" s="879"/>
      <c r="G35" s="878"/>
      <c r="H35" s="878"/>
      <c r="I35" s="879"/>
      <c r="J35" s="879"/>
      <c r="K35" s="879"/>
      <c r="L35" s="878"/>
      <c r="M35" s="879"/>
      <c r="N35" s="878"/>
    </row>
    <row r="36" spans="1:14" ht="18.75">
      <c r="A36" s="814"/>
      <c r="B36" s="877" t="s">
        <v>888</v>
      </c>
      <c r="C36" s="815"/>
      <c r="D36" s="878"/>
      <c r="E36" s="878"/>
      <c r="F36" s="879"/>
      <c r="G36" s="878"/>
      <c r="H36" s="878"/>
      <c r="I36" s="879"/>
      <c r="J36" s="879"/>
      <c r="K36" s="879"/>
      <c r="L36" s="878"/>
      <c r="M36" s="879"/>
      <c r="N36" s="878"/>
    </row>
    <row r="37" spans="1:14" ht="18.75">
      <c r="A37" s="814"/>
      <c r="B37" s="880" t="s">
        <v>885</v>
      </c>
      <c r="C37" s="814"/>
      <c r="D37" s="590">
        <v>0</v>
      </c>
      <c r="E37" s="875">
        <v>3.3000000000000003</v>
      </c>
      <c r="F37" s="598">
        <v>4.7</v>
      </c>
      <c r="G37" s="599">
        <v>-1.5999999999999996</v>
      </c>
      <c r="H37" s="599">
        <v>0</v>
      </c>
      <c r="I37" s="600">
        <v>3.1000000000000005</v>
      </c>
      <c r="J37" s="598">
        <v>0.20000000000000018</v>
      </c>
      <c r="K37" s="611">
        <v>0.1</v>
      </c>
      <c r="L37" s="599">
        <v>0</v>
      </c>
      <c r="M37" s="600">
        <v>0.30000000000000016</v>
      </c>
      <c r="N37" s="876">
        <v>6.7000000000000011</v>
      </c>
    </row>
    <row r="38" spans="1:14" ht="19.5" thickBot="1">
      <c r="A38" s="814"/>
      <c r="B38" s="880" t="s">
        <v>886</v>
      </c>
      <c r="C38" s="814"/>
      <c r="D38" s="590">
        <v>-3.3</v>
      </c>
      <c r="E38" s="875">
        <v>0</v>
      </c>
      <c r="F38" s="598">
        <v>0</v>
      </c>
      <c r="G38" s="599">
        <v>0</v>
      </c>
      <c r="H38" s="599">
        <v>-6.5</v>
      </c>
      <c r="I38" s="600">
        <v>-6.5</v>
      </c>
      <c r="J38" s="598">
        <v>0</v>
      </c>
      <c r="K38" s="611">
        <v>0</v>
      </c>
      <c r="L38" s="599">
        <v>-0.1</v>
      </c>
      <c r="M38" s="600">
        <v>-0.1</v>
      </c>
      <c r="N38" s="876">
        <v>-9.8999999999999986</v>
      </c>
    </row>
    <row r="39" spans="1:14" s="814" customFormat="1" ht="19.5" thickBot="1">
      <c r="B39" s="213" t="s">
        <v>887</v>
      </c>
      <c r="D39" s="592">
        <v>-3.3</v>
      </c>
      <c r="E39" s="592">
        <v>3.3000000000000003</v>
      </c>
      <c r="F39" s="916">
        <v>4.7</v>
      </c>
      <c r="G39" s="604">
        <v>-1.5999999999999996</v>
      </c>
      <c r="H39" s="604">
        <v>-6.5</v>
      </c>
      <c r="I39" s="917">
        <v>-3.3999999999999995</v>
      </c>
      <c r="J39" s="916">
        <v>0.20000000000000018</v>
      </c>
      <c r="K39" s="915">
        <v>0.1</v>
      </c>
      <c r="L39" s="604">
        <v>-0.1</v>
      </c>
      <c r="M39" s="917">
        <v>0.20000000000000015</v>
      </c>
      <c r="N39" s="592">
        <v>-3.1999999999999975</v>
      </c>
    </row>
    <row r="40" spans="1:14" ht="18.75">
      <c r="A40" s="814"/>
      <c r="B40" s="877"/>
      <c r="C40" s="815"/>
      <c r="D40" s="878"/>
      <c r="E40" s="878"/>
      <c r="F40" s="879"/>
      <c r="G40" s="878"/>
      <c r="H40" s="878"/>
      <c r="I40" s="879"/>
      <c r="J40" s="879"/>
      <c r="K40" s="879"/>
      <c r="L40" s="878"/>
      <c r="M40" s="879"/>
      <c r="N40" s="878"/>
    </row>
    <row r="41" spans="1:14">
      <c r="A41" s="558" t="s">
        <v>17</v>
      </c>
      <c r="B41" s="582"/>
      <c r="E41"/>
      <c r="F41"/>
      <c r="J41"/>
      <c r="K41"/>
      <c r="N41"/>
    </row>
    <row r="42" spans="1:14" ht="14.25">
      <c r="A42"/>
      <c r="B42" s="1194" t="s">
        <v>797</v>
      </c>
      <c r="C42" s="1194"/>
      <c r="D42" s="1194"/>
      <c r="E42" s="1194"/>
      <c r="F42" s="1194"/>
      <c r="G42" s="1194"/>
      <c r="H42" s="1194"/>
      <c r="I42" s="1194"/>
      <c r="J42" s="1194"/>
      <c r="K42" s="1194"/>
      <c r="L42" s="1194"/>
      <c r="M42" s="1194"/>
      <c r="N42" s="1194"/>
    </row>
    <row r="43" spans="1:14" ht="18.75">
      <c r="A43" s="814"/>
      <c r="B43" s="877"/>
      <c r="C43" s="815"/>
      <c r="D43" s="878"/>
      <c r="E43" s="878"/>
      <c r="F43" s="879"/>
      <c r="G43" s="878"/>
      <c r="H43" s="878"/>
      <c r="I43" s="879"/>
      <c r="J43" s="879"/>
      <c r="K43" s="879"/>
      <c r="L43" s="878"/>
      <c r="M43" s="879"/>
      <c r="N43" s="878"/>
    </row>
    <row r="44" spans="1:14" ht="17.25" thickBot="1"/>
    <row r="45" spans="1:14" ht="28.5" customHeight="1" thickTop="1" thickBot="1">
      <c r="A45"/>
      <c r="B45" s="1195" t="s">
        <v>146</v>
      </c>
      <c r="C45" s="21"/>
      <c r="D45" s="1191" t="s">
        <v>767</v>
      </c>
      <c r="E45" s="1191" t="s">
        <v>365</v>
      </c>
      <c r="F45" s="1193" t="s">
        <v>926</v>
      </c>
      <c r="G45" s="1193"/>
      <c r="H45" s="1193"/>
      <c r="I45" s="1193"/>
      <c r="J45" s="1193" t="s">
        <v>927</v>
      </c>
      <c r="K45" s="1193"/>
      <c r="L45" s="1193"/>
      <c r="M45" s="1193"/>
      <c r="N45" s="1191" t="s">
        <v>120</v>
      </c>
    </row>
    <row r="46" spans="1:14" ht="36.75" thickTop="1" thickBot="1">
      <c r="A46"/>
      <c r="B46" s="1196"/>
      <c r="C46" s="21"/>
      <c r="D46" s="1192"/>
      <c r="E46" s="1192"/>
      <c r="F46" s="594" t="s">
        <v>107</v>
      </c>
      <c r="G46" s="595" t="s">
        <v>108</v>
      </c>
      <c r="H46" s="595" t="s">
        <v>753</v>
      </c>
      <c r="I46" s="596" t="s">
        <v>99</v>
      </c>
      <c r="J46" s="594" t="s">
        <v>46</v>
      </c>
      <c r="K46" s="610" t="s">
        <v>300</v>
      </c>
      <c r="L46" s="595" t="s">
        <v>766</v>
      </c>
      <c r="M46" s="596" t="s">
        <v>99</v>
      </c>
      <c r="N46" s="1192"/>
    </row>
    <row r="47" spans="1:14" s="814" customFormat="1" ht="21" thickTop="1" thickBot="1">
      <c r="B47" s="211" t="s">
        <v>870</v>
      </c>
      <c r="C47" s="43"/>
      <c r="D47" s="589">
        <v>52.4</v>
      </c>
      <c r="E47" s="589">
        <v>47.1</v>
      </c>
      <c r="F47" s="913">
        <v>55.9</v>
      </c>
      <c r="G47" s="597">
        <v>33.5</v>
      </c>
      <c r="H47" s="597">
        <v>91.8</v>
      </c>
      <c r="I47" s="914">
        <v>181.2</v>
      </c>
      <c r="J47" s="913">
        <v>29</v>
      </c>
      <c r="K47" s="912">
        <v>0</v>
      </c>
      <c r="L47" s="597">
        <v>0.7</v>
      </c>
      <c r="M47" s="914">
        <v>29.7</v>
      </c>
      <c r="N47" s="589">
        <v>310.39999999999998</v>
      </c>
    </row>
    <row r="48" spans="1:14" ht="18.75">
      <c r="A48" s="70"/>
      <c r="B48" s="212" t="s">
        <v>111</v>
      </c>
      <c r="C48" s="814"/>
      <c r="D48" s="590">
        <v>0</v>
      </c>
      <c r="E48" s="590">
        <v>4.8</v>
      </c>
      <c r="F48" s="598">
        <v>2.1</v>
      </c>
      <c r="G48" s="598">
        <v>1.6</v>
      </c>
      <c r="H48" s="598">
        <v>0</v>
      </c>
      <c r="I48" s="600">
        <v>3.7</v>
      </c>
      <c r="J48" s="598">
        <v>1.4</v>
      </c>
      <c r="K48" s="598">
        <v>0</v>
      </c>
      <c r="L48" s="598">
        <v>0</v>
      </c>
      <c r="M48" s="600">
        <v>1.4</v>
      </c>
      <c r="N48" s="590">
        <v>9.9</v>
      </c>
    </row>
    <row r="49" spans="1:14" ht="18.75">
      <c r="A49" s="43"/>
      <c r="B49" s="212" t="s">
        <v>112</v>
      </c>
      <c r="C49" s="814"/>
      <c r="D49" s="590">
        <v>0.2</v>
      </c>
      <c r="E49" s="590">
        <v>0.5</v>
      </c>
      <c r="F49" s="598">
        <v>4.0999999999999996</v>
      </c>
      <c r="G49" s="598">
        <v>0.1</v>
      </c>
      <c r="H49" s="598">
        <v>1.7</v>
      </c>
      <c r="I49" s="600">
        <v>5.8999999999999995</v>
      </c>
      <c r="J49" s="598">
        <v>0.9</v>
      </c>
      <c r="K49" s="598">
        <v>0.2</v>
      </c>
      <c r="L49" s="598">
        <v>0</v>
      </c>
      <c r="M49" s="600">
        <v>1.1000000000000001</v>
      </c>
      <c r="N49" s="590">
        <v>7.6999999999999993</v>
      </c>
    </row>
    <row r="50" spans="1:14" ht="18.75">
      <c r="A50" s="43"/>
      <c r="B50" s="212" t="s">
        <v>113</v>
      </c>
      <c r="C50" s="814"/>
      <c r="D50" s="590">
        <v>-3.9</v>
      </c>
      <c r="E50" s="590">
        <v>-3</v>
      </c>
      <c r="F50" s="598">
        <v>-3.8</v>
      </c>
      <c r="G50" s="598">
        <v>-3.1</v>
      </c>
      <c r="H50" s="598">
        <v>-7.6</v>
      </c>
      <c r="I50" s="600">
        <v>-14.5</v>
      </c>
      <c r="J50" s="598">
        <v>-1.8</v>
      </c>
      <c r="K50" s="598">
        <v>-0.1</v>
      </c>
      <c r="L50" s="598">
        <v>0</v>
      </c>
      <c r="M50" s="600">
        <v>-1.9000000000000001</v>
      </c>
      <c r="N50" s="590">
        <v>-23.299999999999997</v>
      </c>
    </row>
    <row r="51" spans="1:14" ht="18.75">
      <c r="A51" s="43"/>
      <c r="B51" s="212" t="s">
        <v>105</v>
      </c>
      <c r="C51" s="814"/>
      <c r="D51" s="590">
        <v>-8.8000000000000007</v>
      </c>
      <c r="E51" s="590">
        <v>-13.7</v>
      </c>
      <c r="F51" s="598">
        <v>-4.9000000000000004</v>
      </c>
      <c r="G51" s="598">
        <v>-3</v>
      </c>
      <c r="H51" s="598">
        <v>-10.7</v>
      </c>
      <c r="I51" s="600">
        <v>-18.600000000000001</v>
      </c>
      <c r="J51" s="598">
        <v>-4.3</v>
      </c>
      <c r="K51" s="598">
        <v>-0.1</v>
      </c>
      <c r="L51" s="598">
        <v>-0.2</v>
      </c>
      <c r="M51" s="600">
        <v>-4.5999999999999996</v>
      </c>
      <c r="N51" s="590">
        <v>-45.7</v>
      </c>
    </row>
    <row r="52" spans="1:14" ht="19.5" thickBot="1">
      <c r="A52" s="43"/>
      <c r="B52" s="212" t="s">
        <v>114</v>
      </c>
      <c r="C52" s="814"/>
      <c r="D52" s="591">
        <v>0</v>
      </c>
      <c r="E52" s="591">
        <v>0</v>
      </c>
      <c r="F52" s="601">
        <v>-2.7</v>
      </c>
      <c r="G52" s="601">
        <v>2.2999999999999998</v>
      </c>
      <c r="H52" s="601">
        <v>0.4</v>
      </c>
      <c r="I52" s="603">
        <v>0</v>
      </c>
      <c r="J52" s="601">
        <v>0</v>
      </c>
      <c r="K52" s="601">
        <v>0</v>
      </c>
      <c r="L52" s="601">
        <v>0</v>
      </c>
      <c r="M52" s="603">
        <v>0</v>
      </c>
      <c r="N52" s="591">
        <v>0</v>
      </c>
    </row>
    <row r="53" spans="1:14" s="814" customFormat="1" ht="20.25" thickBot="1">
      <c r="B53" s="213" t="s">
        <v>795</v>
      </c>
      <c r="D53" s="592">
        <v>39.900000000000006</v>
      </c>
      <c r="E53" s="592">
        <v>35.700000000000003</v>
      </c>
      <c r="F53" s="916">
        <v>50.7</v>
      </c>
      <c r="G53" s="604">
        <v>31.400000000000002</v>
      </c>
      <c r="H53" s="604">
        <v>75.600000000000009</v>
      </c>
      <c r="I53" s="917">
        <v>157.69999999999999</v>
      </c>
      <c r="J53" s="916">
        <v>25.199999999999996</v>
      </c>
      <c r="K53" s="915">
        <v>0</v>
      </c>
      <c r="L53" s="604">
        <v>0.49999999999999994</v>
      </c>
      <c r="M53" s="917">
        <v>25.699999999999996</v>
      </c>
      <c r="N53" s="592">
        <v>258.99999999999994</v>
      </c>
    </row>
    <row r="54" spans="1:14" ht="18.75" customHeight="1">
      <c r="A54" s="814"/>
      <c r="C54" s="814"/>
      <c r="D54" s="814"/>
      <c r="E54"/>
      <c r="F54"/>
      <c r="J54"/>
      <c r="K54"/>
      <c r="N54"/>
    </row>
    <row r="55" spans="1:14" ht="18.75">
      <c r="A55" s="814"/>
      <c r="B55" s="877" t="s">
        <v>888</v>
      </c>
      <c r="C55" s="815"/>
      <c r="D55" s="878"/>
      <c r="E55" s="878"/>
      <c r="F55" s="879"/>
      <c r="G55" s="878"/>
      <c r="H55" s="878"/>
      <c r="I55" s="879"/>
      <c r="J55" s="879"/>
      <c r="K55" s="879"/>
      <c r="L55" s="878"/>
      <c r="M55" s="879"/>
      <c r="N55" s="878"/>
    </row>
    <row r="56" spans="1:14" ht="18.75">
      <c r="A56" s="814"/>
      <c r="B56" s="880" t="s">
        <v>885</v>
      </c>
      <c r="C56" s="814"/>
      <c r="D56" s="590">
        <v>0</v>
      </c>
      <c r="E56" s="875">
        <v>2.2999999999999998</v>
      </c>
      <c r="F56" s="598">
        <v>2.3999999999999995</v>
      </c>
      <c r="G56" s="599">
        <v>-1.4</v>
      </c>
      <c r="H56" s="599">
        <v>0</v>
      </c>
      <c r="I56" s="600">
        <v>0.99999999999999956</v>
      </c>
      <c r="J56" s="598">
        <v>0.49999999999999978</v>
      </c>
      <c r="K56" s="611">
        <v>0.1</v>
      </c>
      <c r="L56" s="599">
        <v>0</v>
      </c>
      <c r="M56" s="600">
        <v>0.59999999999999976</v>
      </c>
      <c r="N56" s="876">
        <v>3.899999999999999</v>
      </c>
    </row>
    <row r="57" spans="1:14" ht="19.5" thickBot="1">
      <c r="A57" s="814"/>
      <c r="B57" s="880" t="s">
        <v>886</v>
      </c>
      <c r="C57" s="814"/>
      <c r="D57" s="590">
        <v>-3.6999999999999997</v>
      </c>
      <c r="E57" s="875">
        <v>0</v>
      </c>
      <c r="F57" s="598">
        <v>0</v>
      </c>
      <c r="G57" s="599">
        <v>0</v>
      </c>
      <c r="H57" s="599">
        <v>-5.8999999999999995</v>
      </c>
      <c r="I57" s="600">
        <v>-5.8999999999999995</v>
      </c>
      <c r="J57" s="598">
        <v>0</v>
      </c>
      <c r="K57" s="611">
        <v>0</v>
      </c>
      <c r="L57" s="599">
        <v>0</v>
      </c>
      <c r="M57" s="600">
        <v>0</v>
      </c>
      <c r="N57" s="876">
        <v>-9.6</v>
      </c>
    </row>
    <row r="58" spans="1:14" s="814" customFormat="1" ht="19.5" thickBot="1">
      <c r="B58" s="213" t="s">
        <v>887</v>
      </c>
      <c r="D58" s="592">
        <v>-3.6999999999999997</v>
      </c>
      <c r="E58" s="592">
        <v>2.2999999999999998</v>
      </c>
      <c r="F58" s="916">
        <v>2.3999999999999995</v>
      </c>
      <c r="G58" s="604">
        <v>-1.4</v>
      </c>
      <c r="H58" s="604">
        <v>-5.8999999999999995</v>
      </c>
      <c r="I58" s="917">
        <v>-4.9000000000000004</v>
      </c>
      <c r="J58" s="916">
        <v>0.49999999999999978</v>
      </c>
      <c r="K58" s="915">
        <v>0.1</v>
      </c>
      <c r="L58" s="604">
        <v>0</v>
      </c>
      <c r="M58" s="917">
        <v>0.59999999999999976</v>
      </c>
      <c r="N58" s="592">
        <v>-5.7000000000000011</v>
      </c>
    </row>
    <row r="59" spans="1:14" ht="18.75" customHeight="1">
      <c r="A59" s="814"/>
      <c r="C59" s="814"/>
      <c r="D59" s="814"/>
      <c r="E59"/>
      <c r="F59"/>
      <c r="J59"/>
      <c r="K59"/>
      <c r="N59"/>
    </row>
    <row r="60" spans="1:14" ht="18.75" customHeight="1">
      <c r="A60" s="558" t="s">
        <v>17</v>
      </c>
      <c r="B60" s="582"/>
      <c r="C60" s="814"/>
      <c r="D60" s="814"/>
      <c r="E60"/>
      <c r="F60"/>
      <c r="J60"/>
      <c r="K60"/>
      <c r="N60"/>
    </row>
    <row r="61" spans="1:14" ht="18.75" customHeight="1">
      <c r="A61"/>
      <c r="B61" s="1194" t="s">
        <v>871</v>
      </c>
      <c r="C61" s="1194"/>
      <c r="D61" s="1194"/>
      <c r="E61" s="1194"/>
      <c r="F61" s="1194"/>
      <c r="G61" s="1194"/>
      <c r="H61" s="1194"/>
      <c r="I61" s="1194"/>
      <c r="J61" s="1194"/>
      <c r="K61" s="1194"/>
      <c r="L61" s="1194"/>
      <c r="M61" s="1194"/>
      <c r="N61" s="1194"/>
    </row>
    <row r="62" spans="1:14" ht="18.75" customHeight="1">
      <c r="C62"/>
      <c r="D62"/>
      <c r="E62"/>
      <c r="F62"/>
      <c r="J62"/>
      <c r="K62"/>
      <c r="N62"/>
    </row>
    <row r="67" spans="1:14">
      <c r="A67"/>
      <c r="C67" s="43"/>
      <c r="D67" s="43"/>
      <c r="E67"/>
      <c r="F67"/>
      <c r="J67"/>
      <c r="K67"/>
      <c r="N67"/>
    </row>
    <row r="68" spans="1:14" ht="18.75">
      <c r="A68" s="70"/>
      <c r="E68"/>
      <c r="F68"/>
      <c r="J68"/>
      <c r="K68"/>
      <c r="N68" s="890"/>
    </row>
    <row r="69" spans="1:14">
      <c r="A69" s="43"/>
      <c r="E69"/>
      <c r="F69"/>
      <c r="J69"/>
      <c r="K69"/>
      <c r="N69"/>
    </row>
    <row r="70" spans="1:14">
      <c r="E70"/>
      <c r="F70"/>
      <c r="J70"/>
      <c r="K70"/>
      <c r="N70" s="891"/>
    </row>
    <row r="71" spans="1:14">
      <c r="C71" s="43"/>
      <c r="D71" s="43"/>
      <c r="E71"/>
      <c r="F71"/>
      <c r="J71"/>
      <c r="K71"/>
      <c r="N71"/>
    </row>
    <row r="72" spans="1:14">
      <c r="E72"/>
      <c r="F72"/>
      <c r="J72"/>
      <c r="K72"/>
      <c r="N72"/>
    </row>
    <row r="73" spans="1:14">
      <c r="A73" s="43"/>
      <c r="E73"/>
      <c r="F73"/>
      <c r="J73"/>
      <c r="K73"/>
      <c r="N73"/>
    </row>
    <row r="74" spans="1:14">
      <c r="E74"/>
      <c r="F74"/>
      <c r="J74"/>
      <c r="K74"/>
      <c r="N74"/>
    </row>
    <row r="75" spans="1:14">
      <c r="E75"/>
      <c r="F75"/>
      <c r="J75"/>
      <c r="K75"/>
      <c r="N75"/>
    </row>
    <row r="76" spans="1:14">
      <c r="E76"/>
      <c r="F76"/>
      <c r="J76"/>
      <c r="K76"/>
      <c r="N76"/>
    </row>
    <row r="77" spans="1:14">
      <c r="E77"/>
      <c r="F77"/>
      <c r="J77"/>
      <c r="K77"/>
      <c r="N77"/>
    </row>
    <row r="80" spans="1:14">
      <c r="C80"/>
      <c r="D80"/>
      <c r="E80"/>
      <c r="F80"/>
      <c r="J80"/>
      <c r="K80"/>
      <c r="N80"/>
    </row>
    <row r="81" spans="1:14">
      <c r="A81" s="31"/>
      <c r="C81"/>
      <c r="D81"/>
      <c r="E81"/>
      <c r="F81"/>
      <c r="J81"/>
      <c r="K81"/>
      <c r="N81"/>
    </row>
    <row r="82" spans="1:14" ht="12.75">
      <c r="A82"/>
      <c r="C82"/>
      <c r="D82"/>
      <c r="E82"/>
      <c r="F82"/>
      <c r="J82"/>
      <c r="K82"/>
      <c r="N82"/>
    </row>
    <row r="83" spans="1:14" ht="14.25">
      <c r="A83"/>
      <c r="C83" s="460"/>
      <c r="D83" s="460"/>
      <c r="E83" s="460"/>
      <c r="F83" s="460"/>
      <c r="J83" s="460"/>
      <c r="K83" s="460"/>
      <c r="N83" s="460"/>
    </row>
    <row r="84" spans="1:14">
      <c r="A84"/>
      <c r="C84" s="21"/>
      <c r="D84" s="21"/>
      <c r="E84"/>
      <c r="F84"/>
      <c r="J84"/>
      <c r="K84"/>
      <c r="N84"/>
    </row>
    <row r="85" spans="1:14">
      <c r="A85" s="460"/>
      <c r="C85" s="43"/>
      <c r="D85" s="43"/>
      <c r="E85"/>
      <c r="F85"/>
      <c r="J85"/>
      <c r="K85"/>
      <c r="N85"/>
    </row>
    <row r="86" spans="1:14" ht="18.75">
      <c r="A86" s="70"/>
      <c r="E86"/>
      <c r="F86"/>
      <c r="J86"/>
      <c r="K86"/>
      <c r="N86"/>
    </row>
    <row r="87" spans="1:14">
      <c r="A87" s="43"/>
      <c r="E87"/>
      <c r="F87"/>
      <c r="J87"/>
      <c r="K87"/>
      <c r="N87"/>
    </row>
    <row r="88" spans="1:14">
      <c r="E88"/>
      <c r="F88"/>
      <c r="J88"/>
      <c r="K88"/>
      <c r="N88"/>
    </row>
    <row r="89" spans="1:14">
      <c r="E89"/>
      <c r="F89"/>
      <c r="J89"/>
      <c r="K89"/>
      <c r="N89"/>
    </row>
    <row r="90" spans="1:14">
      <c r="E90"/>
      <c r="F90"/>
      <c r="J90"/>
      <c r="K90"/>
      <c r="N90"/>
    </row>
    <row r="91" spans="1:14">
      <c r="E91"/>
      <c r="F91"/>
      <c r="J91"/>
      <c r="K91"/>
      <c r="N91"/>
    </row>
    <row r="92" spans="1:14">
      <c r="E92"/>
      <c r="F92"/>
      <c r="J92"/>
      <c r="K92"/>
      <c r="N92"/>
    </row>
    <row r="95" spans="1:14">
      <c r="C95"/>
      <c r="D95"/>
      <c r="E95"/>
      <c r="F95"/>
      <c r="J95"/>
      <c r="K95"/>
      <c r="N95"/>
    </row>
    <row r="96" spans="1:14">
      <c r="A96" s="31"/>
      <c r="C96"/>
      <c r="D96"/>
      <c r="E96"/>
      <c r="F96"/>
      <c r="J96"/>
      <c r="K96"/>
      <c r="N96"/>
    </row>
    <row r="97" spans="1:14" ht="12.75">
      <c r="A97"/>
      <c r="C97"/>
      <c r="D97"/>
      <c r="E97"/>
      <c r="F97"/>
      <c r="J97"/>
      <c r="K97"/>
      <c r="N97"/>
    </row>
    <row r="98" spans="1:14" ht="12.75">
      <c r="A98"/>
      <c r="C98"/>
      <c r="D98"/>
      <c r="E98"/>
      <c r="F98"/>
      <c r="J98"/>
      <c r="K98"/>
      <c r="N98"/>
    </row>
    <row r="99" spans="1:14" ht="12.75">
      <c r="A99"/>
      <c r="C99"/>
      <c r="D99"/>
      <c r="E99"/>
      <c r="F99"/>
      <c r="J99"/>
      <c r="K99"/>
      <c r="N99"/>
    </row>
    <row r="100" spans="1:14" ht="12.75">
      <c r="A100"/>
      <c r="C100"/>
      <c r="D100"/>
      <c r="E100"/>
      <c r="F100"/>
      <c r="J100"/>
      <c r="K100"/>
      <c r="N100"/>
    </row>
    <row r="101" spans="1:14">
      <c r="A101"/>
    </row>
    <row r="102" spans="1:14">
      <c r="A102"/>
    </row>
  </sheetData>
  <mergeCells count="17">
    <mergeCell ref="B21:E21"/>
    <mergeCell ref="B22:E22"/>
    <mergeCell ref="B42:N42"/>
    <mergeCell ref="B23:E23"/>
    <mergeCell ref="B25:B26"/>
    <mergeCell ref="E25:E26"/>
    <mergeCell ref="F25:I25"/>
    <mergeCell ref="D25:D26"/>
    <mergeCell ref="J25:M25"/>
    <mergeCell ref="N25:N26"/>
    <mergeCell ref="E45:E46"/>
    <mergeCell ref="F45:I45"/>
    <mergeCell ref="J45:M45"/>
    <mergeCell ref="N45:N46"/>
    <mergeCell ref="B61:N61"/>
    <mergeCell ref="B45:B46"/>
    <mergeCell ref="D45:D46"/>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I37"/>
  <sheetViews>
    <sheetView showGridLines="0" zoomScaleNormal="100" workbookViewId="0"/>
  </sheetViews>
  <sheetFormatPr defaultColWidth="9.140625" defaultRowHeight="16.5"/>
  <cols>
    <col min="1" max="1" width="36.28515625" style="2" bestFit="1" customWidth="1"/>
    <col min="2" max="9" width="18.85546875" style="2" customWidth="1"/>
    <col min="10" max="16384" width="9.140625" style="2"/>
  </cols>
  <sheetData>
    <row r="1" spans="1:9" ht="21.75">
      <c r="A1" s="1" t="s">
        <v>840</v>
      </c>
      <c r="D1" s="16"/>
      <c r="E1" s="16"/>
    </row>
    <row r="2" spans="1:9" ht="17.25" thickBot="1">
      <c r="A2" s="21"/>
      <c r="B2" s="16"/>
      <c r="D2" s="16"/>
      <c r="E2" s="16"/>
    </row>
    <row r="3" spans="1:9" ht="53.25" customHeight="1" thickTop="1" thickBot="1">
      <c r="A3" s="256" t="s">
        <v>512</v>
      </c>
      <c r="B3" s="46" t="s">
        <v>535</v>
      </c>
      <c r="C3" s="46" t="s">
        <v>107</v>
      </c>
      <c r="D3" s="46" t="s">
        <v>108</v>
      </c>
      <c r="E3" s="46" t="s">
        <v>490</v>
      </c>
      <c r="F3" s="46" t="s">
        <v>365</v>
      </c>
      <c r="G3" s="828" t="s">
        <v>46</v>
      </c>
      <c r="H3" s="46" t="s">
        <v>540</v>
      </c>
      <c r="I3" s="829" t="s">
        <v>120</v>
      </c>
    </row>
    <row r="4" spans="1:9" ht="23.25" customHeight="1" thickTop="1">
      <c r="A4" s="232" t="s">
        <v>117</v>
      </c>
      <c r="B4" s="399">
        <v>33.6</v>
      </c>
      <c r="C4" s="400">
        <v>2.7</v>
      </c>
      <c r="D4" s="400">
        <v>0</v>
      </c>
      <c r="E4" s="399">
        <v>2.7</v>
      </c>
      <c r="F4" s="400">
        <v>3.9</v>
      </c>
      <c r="G4" s="398">
        <v>10.4</v>
      </c>
      <c r="H4" s="399">
        <v>17</v>
      </c>
      <c r="I4" s="401">
        <v>50.6</v>
      </c>
    </row>
    <row r="5" spans="1:9" ht="23.25" customHeight="1">
      <c r="A5" s="238" t="s">
        <v>118</v>
      </c>
      <c r="B5" s="403">
        <v>82.4</v>
      </c>
      <c r="C5" s="404">
        <v>49.7</v>
      </c>
      <c r="D5" s="404">
        <v>32.799999999999997</v>
      </c>
      <c r="E5" s="403">
        <v>82.5</v>
      </c>
      <c r="F5" s="404">
        <v>0</v>
      </c>
      <c r="G5" s="402">
        <v>14.1</v>
      </c>
      <c r="H5" s="403">
        <v>96.6</v>
      </c>
      <c r="I5" s="405">
        <v>179</v>
      </c>
    </row>
    <row r="6" spans="1:9" ht="23.25" customHeight="1">
      <c r="A6" s="238" t="s">
        <v>252</v>
      </c>
      <c r="B6" s="403">
        <v>2</v>
      </c>
      <c r="C6" s="404">
        <v>0</v>
      </c>
      <c r="D6" s="404">
        <v>0</v>
      </c>
      <c r="E6" s="403">
        <v>0</v>
      </c>
      <c r="F6" s="404">
        <v>31.2</v>
      </c>
      <c r="G6" s="402">
        <v>1.1000000000000001</v>
      </c>
      <c r="H6" s="403">
        <v>32.299999999999997</v>
      </c>
      <c r="I6" s="405">
        <v>34.299999999999997</v>
      </c>
    </row>
    <row r="7" spans="1:9" ht="23.25" customHeight="1" thickBot="1">
      <c r="A7" s="245" t="s">
        <v>327</v>
      </c>
      <c r="B7" s="407">
        <v>4.0999999999999996</v>
      </c>
      <c r="C7" s="408">
        <v>0.4</v>
      </c>
      <c r="D7" s="408">
        <v>0</v>
      </c>
      <c r="E7" s="407">
        <v>0.4</v>
      </c>
      <c r="F7" s="408">
        <v>0</v>
      </c>
      <c r="G7" s="406">
        <v>0.6</v>
      </c>
      <c r="H7" s="407">
        <v>1</v>
      </c>
      <c r="I7" s="409">
        <v>5.0999999999999996</v>
      </c>
    </row>
    <row r="8" spans="1:9" ht="23.25" customHeight="1" thickBot="1">
      <c r="A8" s="251" t="s">
        <v>102</v>
      </c>
      <c r="B8" s="412">
        <v>122.1</v>
      </c>
      <c r="C8" s="410">
        <v>52.800000000000004</v>
      </c>
      <c r="D8" s="413">
        <v>32.799999999999997</v>
      </c>
      <c r="E8" s="412">
        <v>85.600000000000009</v>
      </c>
      <c r="F8" s="413">
        <v>35.1</v>
      </c>
      <c r="G8" s="411">
        <v>26.200000000000003</v>
      </c>
      <c r="H8" s="412">
        <v>146.89999999999998</v>
      </c>
      <c r="I8" s="412">
        <v>269</v>
      </c>
    </row>
    <row r="9" spans="1:9" ht="17.25" customHeight="1">
      <c r="A9" s="1198" t="s">
        <v>593</v>
      </c>
      <c r="B9" s="1198"/>
      <c r="C9" s="1198"/>
      <c r="D9" s="1198"/>
      <c r="E9" s="1198"/>
      <c r="F9" s="1198"/>
      <c r="G9" s="1198"/>
      <c r="H9" s="1198"/>
      <c r="I9" s="1198"/>
    </row>
    <row r="10" spans="1:9" ht="16.5" customHeight="1">
      <c r="A10" s="1058" t="s">
        <v>583</v>
      </c>
      <c r="B10" s="1058"/>
      <c r="C10" s="1058"/>
      <c r="D10" s="1058"/>
      <c r="E10" s="1058"/>
      <c r="F10" s="1058"/>
      <c r="G10" s="1058"/>
      <c r="H10" s="1058"/>
      <c r="I10" s="1058"/>
    </row>
    <row r="11" spans="1:9" customFormat="1" ht="16.5" customHeight="1">
      <c r="A11" s="1058" t="s">
        <v>594</v>
      </c>
      <c r="B11" s="1058"/>
      <c r="C11" s="1058"/>
      <c r="D11" s="1058"/>
      <c r="E11" s="1058"/>
      <c r="F11" s="1058"/>
      <c r="G11" s="1058"/>
      <c r="H11" s="1058"/>
      <c r="I11" s="1058"/>
    </row>
    <row r="12" spans="1:9" customFormat="1" ht="16.5" customHeight="1">
      <c r="C12" s="397"/>
    </row>
    <row r="13" spans="1:9" customFormat="1" ht="16.5" customHeight="1"/>
    <row r="14" spans="1:9" ht="17.25" thickBot="1">
      <c r="C14" s="142"/>
      <c r="D14" s="142"/>
      <c r="E14" s="142"/>
      <c r="F14" s="142"/>
      <c r="G14" s="142"/>
    </row>
    <row r="15" spans="1:9" ht="53.25" customHeight="1" thickTop="1" thickBot="1">
      <c r="A15" s="256" t="s">
        <v>479</v>
      </c>
      <c r="B15" s="46" t="s">
        <v>541</v>
      </c>
      <c r="C15" s="46" t="s">
        <v>107</v>
      </c>
      <c r="D15" s="46" t="s">
        <v>108</v>
      </c>
      <c r="E15" s="46" t="s">
        <v>490</v>
      </c>
      <c r="F15" s="46" t="s">
        <v>365</v>
      </c>
      <c r="G15" s="432" t="s">
        <v>46</v>
      </c>
      <c r="H15" s="46" t="s">
        <v>542</v>
      </c>
      <c r="I15" s="433" t="s">
        <v>120</v>
      </c>
    </row>
    <row r="16" spans="1:9" ht="23.25" customHeight="1" thickTop="1">
      <c r="A16" s="232" t="s">
        <v>117</v>
      </c>
      <c r="B16" s="399">
        <v>35</v>
      </c>
      <c r="C16" s="400">
        <v>2.8</v>
      </c>
      <c r="D16" s="400">
        <v>0</v>
      </c>
      <c r="E16" s="399">
        <v>2.8</v>
      </c>
      <c r="F16" s="400">
        <v>4.2</v>
      </c>
      <c r="G16" s="398">
        <v>10.4</v>
      </c>
      <c r="H16" s="399">
        <v>17.399999999999999</v>
      </c>
      <c r="I16" s="401">
        <v>52.4</v>
      </c>
    </row>
    <row r="17" spans="1:9" ht="23.25" customHeight="1">
      <c r="A17" s="238" t="s">
        <v>118</v>
      </c>
      <c r="B17" s="403">
        <v>76.5</v>
      </c>
      <c r="C17" s="404">
        <v>47.9</v>
      </c>
      <c r="D17" s="404">
        <v>31.4</v>
      </c>
      <c r="E17" s="403">
        <v>79.3</v>
      </c>
      <c r="F17" s="404">
        <v>0</v>
      </c>
      <c r="G17" s="402">
        <v>13.9</v>
      </c>
      <c r="H17" s="403">
        <v>93.2</v>
      </c>
      <c r="I17" s="405">
        <v>169.7</v>
      </c>
    </row>
    <row r="18" spans="1:9" ht="23.25" customHeight="1">
      <c r="A18" s="238" t="s">
        <v>252</v>
      </c>
      <c r="B18" s="403">
        <v>3.2</v>
      </c>
      <c r="C18" s="404">
        <v>0</v>
      </c>
      <c r="D18" s="404">
        <v>0</v>
      </c>
      <c r="E18" s="403">
        <v>0</v>
      </c>
      <c r="F18" s="404">
        <v>28.7</v>
      </c>
      <c r="G18" s="402">
        <v>0.5</v>
      </c>
      <c r="H18" s="403">
        <v>29.2</v>
      </c>
      <c r="I18" s="405">
        <v>32.4</v>
      </c>
    </row>
    <row r="19" spans="1:9" ht="23.25" customHeight="1" thickBot="1">
      <c r="A19" s="245" t="s">
        <v>327</v>
      </c>
      <c r="B19" s="407">
        <v>4.1000000000000005</v>
      </c>
      <c r="C19" s="408">
        <v>0</v>
      </c>
      <c r="D19" s="408">
        <v>0</v>
      </c>
      <c r="E19" s="407">
        <v>0</v>
      </c>
      <c r="F19" s="408">
        <v>0</v>
      </c>
      <c r="G19" s="406">
        <v>0.4</v>
      </c>
      <c r="H19" s="407">
        <v>0.4</v>
      </c>
      <c r="I19" s="409">
        <v>4.5000000000000009</v>
      </c>
    </row>
    <row r="20" spans="1:9" ht="23.25" customHeight="1" thickBot="1">
      <c r="A20" s="251" t="s">
        <v>102</v>
      </c>
      <c r="B20" s="412">
        <v>118.8</v>
      </c>
      <c r="C20" s="410">
        <v>50.699999999999996</v>
      </c>
      <c r="D20" s="413">
        <v>31.4</v>
      </c>
      <c r="E20" s="412">
        <v>82.1</v>
      </c>
      <c r="F20" s="413">
        <v>32.9</v>
      </c>
      <c r="G20" s="411">
        <v>25.2</v>
      </c>
      <c r="H20" s="412">
        <v>140.19999999999999</v>
      </c>
      <c r="I20" s="412">
        <v>259</v>
      </c>
    </row>
    <row r="21" spans="1:9" ht="16.5" customHeight="1">
      <c r="A21" s="1198" t="s">
        <v>595</v>
      </c>
      <c r="B21" s="1198"/>
      <c r="C21" s="1198"/>
      <c r="D21" s="1198"/>
      <c r="E21" s="1198"/>
      <c r="F21" s="1198"/>
      <c r="G21" s="1198"/>
      <c r="H21" s="1198"/>
      <c r="I21" s="1198"/>
    </row>
    <row r="22" spans="1:9" ht="16.5" customHeight="1">
      <c r="A22" s="1058" t="s">
        <v>596</v>
      </c>
      <c r="B22" s="1058"/>
      <c r="C22" s="1058"/>
      <c r="D22" s="1058"/>
      <c r="E22" s="1058"/>
      <c r="F22" s="1058"/>
      <c r="G22" s="1058"/>
      <c r="H22" s="1058"/>
      <c r="I22" s="1058"/>
    </row>
    <row r="23" spans="1:9" ht="18.75">
      <c r="A23" s="48"/>
      <c r="B23" s="140"/>
      <c r="C23" s="141"/>
      <c r="D23" s="141"/>
      <c r="E23" s="141"/>
      <c r="F23" s="143"/>
      <c r="G23" s="144"/>
      <c r="H23" s="138"/>
      <c r="I23" s="138"/>
    </row>
    <row r="24" spans="1:9" ht="17.25" thickBot="1">
      <c r="C24" s="142"/>
      <c r="D24" s="142"/>
      <c r="E24" s="142"/>
      <c r="F24" s="142"/>
      <c r="G24" s="142"/>
    </row>
    <row r="25" spans="1:9" ht="53.25" customHeight="1" thickTop="1" thickBot="1">
      <c r="A25" s="256" t="s">
        <v>384</v>
      </c>
      <c r="B25" s="46" t="s">
        <v>544</v>
      </c>
      <c r="C25" s="46" t="s">
        <v>510</v>
      </c>
      <c r="D25" s="46" t="s">
        <v>509</v>
      </c>
      <c r="E25" s="46" t="s">
        <v>490</v>
      </c>
      <c r="F25" s="46" t="s">
        <v>511</v>
      </c>
      <c r="G25" s="432" t="s">
        <v>508</v>
      </c>
      <c r="H25" s="46" t="s">
        <v>545</v>
      </c>
      <c r="I25" s="433" t="s">
        <v>120</v>
      </c>
    </row>
    <row r="26" spans="1:9" ht="23.25" customHeight="1" thickTop="1">
      <c r="A26" s="232" t="s">
        <v>117</v>
      </c>
      <c r="B26" s="235">
        <v>47.2</v>
      </c>
      <c r="C26" s="233">
        <v>3.3</v>
      </c>
      <c r="D26" s="236" t="s">
        <v>86</v>
      </c>
      <c r="E26" s="399">
        <v>3.3</v>
      </c>
      <c r="F26" s="236">
        <v>5.8</v>
      </c>
      <c r="G26" s="234">
        <v>12.9</v>
      </c>
      <c r="H26" s="235">
        <v>22</v>
      </c>
      <c r="I26" s="237">
        <v>69.2</v>
      </c>
    </row>
    <row r="27" spans="1:9" ht="23.25" customHeight="1">
      <c r="A27" s="238" t="s">
        <v>118</v>
      </c>
      <c r="B27" s="241">
        <v>91.2</v>
      </c>
      <c r="C27" s="239">
        <v>52.6</v>
      </c>
      <c r="D27" s="244">
        <v>33.5</v>
      </c>
      <c r="E27" s="403">
        <v>86.1</v>
      </c>
      <c r="F27" s="242" t="s">
        <v>86</v>
      </c>
      <c r="G27" s="240">
        <v>14.9</v>
      </c>
      <c r="H27" s="241">
        <v>101</v>
      </c>
      <c r="I27" s="243">
        <v>192.2</v>
      </c>
    </row>
    <row r="28" spans="1:9" ht="23.25" customHeight="1">
      <c r="A28" s="238" t="s">
        <v>252</v>
      </c>
      <c r="B28" s="241">
        <v>3.4</v>
      </c>
      <c r="C28" s="239" t="s">
        <v>86</v>
      </c>
      <c r="D28" s="242" t="s">
        <v>86</v>
      </c>
      <c r="E28" s="403">
        <v>0</v>
      </c>
      <c r="F28" s="244">
        <v>38.5</v>
      </c>
      <c r="G28" s="240">
        <v>0.6</v>
      </c>
      <c r="H28" s="241">
        <v>39.1</v>
      </c>
      <c r="I28" s="243">
        <v>42.5</v>
      </c>
    </row>
    <row r="29" spans="1:9" ht="23.25" customHeight="1" thickBot="1">
      <c r="A29" s="245" t="s">
        <v>327</v>
      </c>
      <c r="B29" s="248">
        <v>5.9</v>
      </c>
      <c r="C29" s="246" t="s">
        <v>86</v>
      </c>
      <c r="D29" s="249" t="s">
        <v>86</v>
      </c>
      <c r="E29" s="407">
        <v>0</v>
      </c>
      <c r="F29" s="249" t="s">
        <v>86</v>
      </c>
      <c r="G29" s="247">
        <v>0.6</v>
      </c>
      <c r="H29" s="248">
        <v>0.6</v>
      </c>
      <c r="I29" s="250">
        <v>6.5</v>
      </c>
    </row>
    <row r="30" spans="1:9" ht="23.25" customHeight="1" thickBot="1">
      <c r="A30" s="251" t="s">
        <v>102</v>
      </c>
      <c r="B30" s="254">
        <v>147.70000000000002</v>
      </c>
      <c r="C30" s="252">
        <v>55.9</v>
      </c>
      <c r="D30" s="255">
        <v>33.5</v>
      </c>
      <c r="E30" s="412">
        <v>89.399999999999991</v>
      </c>
      <c r="F30" s="255">
        <v>44.3</v>
      </c>
      <c r="G30" s="253">
        <v>29</v>
      </c>
      <c r="H30" s="254">
        <v>162.69999999999999</v>
      </c>
      <c r="I30" s="254">
        <v>310.39999999999998</v>
      </c>
    </row>
    <row r="31" spans="1:9" ht="18.75">
      <c r="A31" s="48"/>
      <c r="B31" s="79"/>
      <c r="C31" s="79"/>
      <c r="D31" s="79"/>
      <c r="E31" s="79"/>
      <c r="F31" s="79"/>
      <c r="G31" s="79"/>
      <c r="H31" s="79"/>
      <c r="I31" s="71"/>
    </row>
    <row r="32" spans="1:9" ht="18.75">
      <c r="A32" s="31" t="s">
        <v>17</v>
      </c>
      <c r="B32" s="257"/>
      <c r="C32" s="257"/>
      <c r="D32" s="257"/>
      <c r="E32" s="257"/>
      <c r="F32" s="257"/>
      <c r="G32" s="257"/>
      <c r="H32" s="257"/>
      <c r="I32" s="71"/>
    </row>
    <row r="33" spans="1:9">
      <c r="A33" s="1011" t="s">
        <v>597</v>
      </c>
      <c r="B33" s="1011"/>
      <c r="C33" s="1011"/>
      <c r="D33" s="1011"/>
      <c r="E33" s="1011"/>
      <c r="F33" s="1011"/>
      <c r="G33" s="1011"/>
      <c r="H33" s="1011"/>
      <c r="I33" s="1011"/>
    </row>
    <row r="34" spans="1:9">
      <c r="A34" s="1011" t="s">
        <v>598</v>
      </c>
      <c r="B34" s="1011"/>
      <c r="C34" s="1011"/>
      <c r="D34" s="1011"/>
      <c r="E34" s="1011"/>
      <c r="F34" s="1011"/>
      <c r="G34" s="1011"/>
      <c r="H34" s="1011"/>
      <c r="I34" s="1011"/>
    </row>
    <row r="35" spans="1:9" ht="32.25" customHeight="1">
      <c r="A35" s="1010" t="s">
        <v>543</v>
      </c>
      <c r="B35" s="1010"/>
      <c r="C35" s="1010"/>
      <c r="D35" s="1010"/>
      <c r="E35" s="1010"/>
      <c r="F35" s="1010"/>
      <c r="G35" s="1010"/>
      <c r="H35" s="1010"/>
      <c r="I35" s="1010"/>
    </row>
    <row r="36" spans="1:9">
      <c r="A36" s="1058" t="s">
        <v>599</v>
      </c>
      <c r="B36" s="1058"/>
      <c r="C36" s="1058"/>
      <c r="D36" s="1058"/>
      <c r="E36" s="1058"/>
      <c r="F36" s="1058"/>
      <c r="G36" s="1058"/>
      <c r="H36" s="1058"/>
      <c r="I36" s="1058"/>
    </row>
    <row r="37" spans="1:9">
      <c r="A37" s="1058" t="s">
        <v>600</v>
      </c>
      <c r="B37" s="1058"/>
      <c r="C37" s="1058"/>
      <c r="D37" s="1058"/>
      <c r="E37" s="1058"/>
      <c r="F37" s="1058"/>
      <c r="G37" s="1058"/>
      <c r="H37" s="1058"/>
      <c r="I37" s="1058"/>
    </row>
  </sheetData>
  <mergeCells count="10">
    <mergeCell ref="A9:I9"/>
    <mergeCell ref="A37:I37"/>
    <mergeCell ref="A10:I10"/>
    <mergeCell ref="A11:I11"/>
    <mergeCell ref="A21:I21"/>
    <mergeCell ref="A22:I22"/>
    <mergeCell ref="A35:I35"/>
    <mergeCell ref="A33:I33"/>
    <mergeCell ref="A34:I34"/>
    <mergeCell ref="A36:I36"/>
  </mergeCells>
  <conditionalFormatting sqref="H23:I23">
    <cfRule type="containsText" dxfId="9" priority="13" operator="containsText" text="True">
      <formula>NOT(ISERROR(SEARCH("True",H23)))</formula>
    </cfRule>
    <cfRule type="containsText" dxfId="8" priority="14" operator="containsText" text="False">
      <formula>NOT(ISERROR(SEARCH("False",H23)))</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sheetPr>
  <dimension ref="A1:G37"/>
  <sheetViews>
    <sheetView showGridLines="0" workbookViewId="0"/>
  </sheetViews>
  <sheetFormatPr defaultColWidth="9.140625" defaultRowHeight="16.5"/>
  <cols>
    <col min="1" max="1" width="6.85546875" style="2" customWidth="1"/>
    <col min="2" max="2" width="66.85546875" style="21" customWidth="1"/>
    <col min="3" max="3" width="3.28515625" style="2" customWidth="1"/>
    <col min="4" max="6" width="13.140625" style="2" customWidth="1"/>
    <col min="7" max="8" width="10.7109375" style="2" customWidth="1"/>
    <col min="9" max="16384" width="9.140625" style="2"/>
  </cols>
  <sheetData>
    <row r="1" spans="1:7" ht="21" customHeight="1">
      <c r="A1" s="20" t="s">
        <v>325</v>
      </c>
    </row>
    <row r="2" spans="1:7" ht="17.25" thickBot="1">
      <c r="D2" s="24" t="s">
        <v>16</v>
      </c>
    </row>
    <row r="3" spans="1:7" ht="32.25" customHeight="1" thickTop="1" thickBot="1">
      <c r="B3" s="25"/>
      <c r="D3" s="19">
        <v>2018</v>
      </c>
      <c r="E3" s="19">
        <v>2019</v>
      </c>
      <c r="F3" s="19" t="s">
        <v>5</v>
      </c>
    </row>
    <row r="4" spans="1:7" ht="20.25" customHeight="1" thickTop="1" thickBot="1">
      <c r="B4" s="80" t="s">
        <v>258</v>
      </c>
    </row>
    <row r="5" spans="1:7" ht="20.25" customHeight="1" thickTop="1">
      <c r="B5" s="81" t="s">
        <v>44</v>
      </c>
      <c r="D5" s="36">
        <v>250</v>
      </c>
      <c r="E5" s="36">
        <v>235</v>
      </c>
      <c r="F5" s="36">
        <v>236</v>
      </c>
    </row>
    <row r="6" spans="1:7" ht="20.25" customHeight="1">
      <c r="B6" s="82" t="s">
        <v>107</v>
      </c>
      <c r="D6" s="83">
        <v>129</v>
      </c>
      <c r="E6" s="83">
        <v>155</v>
      </c>
      <c r="F6" s="83">
        <v>67</v>
      </c>
    </row>
    <row r="7" spans="1:7" ht="20.25" customHeight="1">
      <c r="B7" s="82" t="s">
        <v>144</v>
      </c>
      <c r="D7" s="83">
        <v>38</v>
      </c>
      <c r="E7" s="83">
        <v>28</v>
      </c>
      <c r="F7" s="83">
        <v>14</v>
      </c>
    </row>
    <row r="8" spans="1:7" ht="20.25" customHeight="1">
      <c r="B8" s="82" t="s">
        <v>109</v>
      </c>
      <c r="D8" s="83">
        <v>58</v>
      </c>
      <c r="E8" s="83">
        <v>31</v>
      </c>
      <c r="F8" s="83">
        <v>12</v>
      </c>
    </row>
    <row r="9" spans="1:7" ht="20.25" customHeight="1">
      <c r="B9" s="82" t="s">
        <v>409</v>
      </c>
      <c r="D9" s="83" t="s">
        <v>7</v>
      </c>
      <c r="E9" s="83">
        <v>8</v>
      </c>
      <c r="F9" s="83">
        <v>15</v>
      </c>
    </row>
    <row r="10" spans="1:7" ht="20.25" customHeight="1">
      <c r="B10" s="35" t="s">
        <v>45</v>
      </c>
      <c r="D10" s="37">
        <v>225</v>
      </c>
      <c r="E10" s="37">
        <v>214</v>
      </c>
      <c r="F10" s="37">
        <v>108</v>
      </c>
      <c r="G10" s="16"/>
    </row>
    <row r="11" spans="1:7" ht="20.25" customHeight="1" thickBot="1">
      <c r="B11" s="42" t="s">
        <v>46</v>
      </c>
      <c r="D11" s="38">
        <v>55</v>
      </c>
      <c r="E11" s="38">
        <v>26</v>
      </c>
      <c r="F11" s="38">
        <v>14</v>
      </c>
    </row>
    <row r="12" spans="1:7" ht="20.25" customHeight="1" thickTop="1" thickBot="1">
      <c r="B12" s="39" t="s">
        <v>257</v>
      </c>
      <c r="D12" s="40">
        <v>530</v>
      </c>
      <c r="E12" s="40">
        <v>475</v>
      </c>
      <c r="F12" s="40">
        <v>358</v>
      </c>
    </row>
    <row r="13" spans="1:7" ht="17.25" thickTop="1"/>
    <row r="15" spans="1:7" ht="20.25" customHeight="1" thickBot="1">
      <c r="B15" s="80" t="s">
        <v>147</v>
      </c>
      <c r="D15" s="16"/>
      <c r="G15" s="16"/>
    </row>
    <row r="16" spans="1:7" ht="21" customHeight="1" thickTop="1" thickBot="1">
      <c r="B16" s="9" t="s">
        <v>107</v>
      </c>
      <c r="D16" s="84">
        <v>84</v>
      </c>
      <c r="E16" s="84">
        <v>125</v>
      </c>
      <c r="F16" s="84">
        <v>39</v>
      </c>
    </row>
    <row r="17" spans="1:6" ht="21" customHeight="1" thickBot="1">
      <c r="B17" s="17" t="s">
        <v>144</v>
      </c>
      <c r="D17" s="85">
        <v>14</v>
      </c>
      <c r="E17" s="85">
        <v>11</v>
      </c>
      <c r="F17" s="85">
        <v>9</v>
      </c>
    </row>
    <row r="18" spans="1:6" ht="21" customHeight="1" thickBot="1">
      <c r="B18" s="17" t="s">
        <v>109</v>
      </c>
      <c r="D18" s="85">
        <v>39</v>
      </c>
      <c r="E18" s="85">
        <v>17</v>
      </c>
      <c r="F18" s="85">
        <v>5</v>
      </c>
    </row>
    <row r="19" spans="1:6" ht="21" customHeight="1" thickBot="1">
      <c r="B19" s="9" t="s">
        <v>410</v>
      </c>
      <c r="D19" s="84" t="s">
        <v>7</v>
      </c>
      <c r="E19" s="84" t="s">
        <v>7</v>
      </c>
      <c r="F19" s="84">
        <v>14</v>
      </c>
    </row>
    <row r="20" spans="1:6" s="43" customFormat="1" ht="21" customHeight="1" thickBot="1">
      <c r="B20" s="64" t="s">
        <v>119</v>
      </c>
      <c r="D20" s="86">
        <v>137</v>
      </c>
      <c r="E20" s="86">
        <v>153</v>
      </c>
      <c r="F20" s="86">
        <v>67</v>
      </c>
    </row>
    <row r="21" spans="1:6" ht="17.25" thickBot="1">
      <c r="D21" s="87"/>
      <c r="E21" s="87"/>
      <c r="F21" s="87"/>
    </row>
    <row r="22" spans="1:6" s="43" customFormat="1" ht="21" customHeight="1" thickBot="1">
      <c r="B22" s="64" t="s">
        <v>148</v>
      </c>
      <c r="D22" s="86">
        <v>17</v>
      </c>
      <c r="E22" s="86">
        <v>5</v>
      </c>
      <c r="F22" s="86">
        <v>3</v>
      </c>
    </row>
    <row r="23" spans="1:6">
      <c r="A23" s="31"/>
    </row>
    <row r="24" spans="1:6">
      <c r="A24" s="31" t="s">
        <v>17</v>
      </c>
    </row>
    <row r="25" spans="1:6">
      <c r="A25" s="18" t="s">
        <v>576</v>
      </c>
    </row>
    <row r="26" spans="1:6">
      <c r="A26" s="18" t="s">
        <v>309</v>
      </c>
    </row>
    <row r="27" spans="1:6">
      <c r="A27" s="31"/>
    </row>
    <row r="28" spans="1:6" ht="17.25" thickBot="1"/>
    <row r="29" spans="1:6" ht="29.25" customHeight="1" thickTop="1" thickBot="1">
      <c r="A29" s="20" t="s">
        <v>150</v>
      </c>
      <c r="B29" s="25"/>
      <c r="D29" s="19">
        <v>2018</v>
      </c>
      <c r="E29" s="19">
        <v>2019</v>
      </c>
      <c r="F29" s="19" t="s">
        <v>5</v>
      </c>
    </row>
    <row r="30" spans="1:6" ht="18" thickTop="1" thickBot="1"/>
    <row r="31" spans="1:6" ht="21" customHeight="1" thickBot="1">
      <c r="B31" s="9" t="s">
        <v>151</v>
      </c>
      <c r="D31" s="84">
        <v>798</v>
      </c>
      <c r="E31" s="84">
        <v>1131</v>
      </c>
      <c r="F31" s="84">
        <v>1089</v>
      </c>
    </row>
    <row r="32" spans="1:6" ht="21" customHeight="1" thickBot="1">
      <c r="B32" s="9" t="s">
        <v>159</v>
      </c>
      <c r="D32" s="84">
        <v>101</v>
      </c>
      <c r="E32" s="84">
        <v>98</v>
      </c>
      <c r="F32" s="84">
        <v>90</v>
      </c>
    </row>
    <row r="33" spans="2:6" ht="21" customHeight="1" thickBot="1">
      <c r="B33" s="9" t="s">
        <v>152</v>
      </c>
      <c r="D33" s="88">
        <v>0.13</v>
      </c>
      <c r="E33" s="88">
        <v>0.09</v>
      </c>
      <c r="F33" s="88">
        <v>0.08</v>
      </c>
    </row>
    <row r="34" spans="2:6" ht="21" customHeight="1" thickBot="1">
      <c r="B34" s="9" t="s">
        <v>155</v>
      </c>
      <c r="D34" s="68">
        <v>2.5</v>
      </c>
      <c r="E34" s="68">
        <v>2.4</v>
      </c>
      <c r="F34" s="68">
        <v>2.6</v>
      </c>
    </row>
    <row r="35" spans="2:6" ht="21" customHeight="1" thickBot="1">
      <c r="B35" s="9" t="s">
        <v>156</v>
      </c>
      <c r="D35" s="84">
        <v>3</v>
      </c>
      <c r="E35" s="84">
        <v>4</v>
      </c>
      <c r="F35" s="84">
        <v>3</v>
      </c>
    </row>
    <row r="36" spans="2:6" ht="21" customHeight="1" thickBot="1">
      <c r="B36" s="9" t="s">
        <v>153</v>
      </c>
      <c r="D36" s="84" t="s">
        <v>157</v>
      </c>
      <c r="E36" s="84" t="s">
        <v>158</v>
      </c>
      <c r="F36" s="84" t="s">
        <v>160</v>
      </c>
    </row>
    <row r="37" spans="2:6" ht="21" customHeight="1" thickBot="1">
      <c r="B37" s="9" t="s">
        <v>154</v>
      </c>
      <c r="D37" s="84" t="s">
        <v>286</v>
      </c>
      <c r="E37" s="84" t="s">
        <v>287</v>
      </c>
      <c r="F37" s="84" t="s">
        <v>158</v>
      </c>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sheetPr>
  <dimension ref="A1:H52"/>
  <sheetViews>
    <sheetView showGridLines="0" zoomScaleNormal="100" workbookViewId="0"/>
  </sheetViews>
  <sheetFormatPr defaultColWidth="9.140625" defaultRowHeight="16.5"/>
  <cols>
    <col min="1" max="1" width="6" style="814" customWidth="1"/>
    <col min="2" max="2" width="76" style="21" customWidth="1"/>
    <col min="3" max="3" width="3.28515625" style="814" customWidth="1"/>
    <col min="4" max="8" width="16.28515625" style="814" customWidth="1"/>
    <col min="9" max="16384" width="9.140625" style="814"/>
  </cols>
  <sheetData>
    <row r="1" spans="1:8" s="2" customFormat="1" ht="21" customHeight="1">
      <c r="A1" s="550" t="s">
        <v>149</v>
      </c>
      <c r="B1" s="21"/>
    </row>
    <row r="2" spans="1:8" s="2" customFormat="1" ht="17.25" thickBot="1">
      <c r="B2" s="21"/>
      <c r="D2" s="45" t="s">
        <v>16</v>
      </c>
      <c r="E2" s="45"/>
    </row>
    <row r="3" spans="1:8" s="2" customFormat="1" ht="35.1" customHeight="1" thickTop="1" thickBot="1">
      <c r="B3" s="25"/>
      <c r="D3" s="559">
        <v>2019</v>
      </c>
      <c r="E3" s="559">
        <v>2020</v>
      </c>
      <c r="F3" s="559">
        <v>2021</v>
      </c>
      <c r="G3" s="559">
        <v>2022</v>
      </c>
      <c r="H3" s="559">
        <v>2023</v>
      </c>
    </row>
    <row r="4" spans="1:8" s="2" customFormat="1" ht="21" customHeight="1" thickTop="1" thickBot="1">
      <c r="B4" s="640" t="s">
        <v>947</v>
      </c>
      <c r="D4" s="89"/>
      <c r="E4" s="90"/>
      <c r="F4" s="90"/>
      <c r="G4" s="90"/>
      <c r="H4" s="90"/>
    </row>
    <row r="5" spans="1:8" s="2" customFormat="1" ht="21" customHeight="1">
      <c r="B5" s="151" t="s">
        <v>365</v>
      </c>
      <c r="D5" s="266">
        <v>235</v>
      </c>
      <c r="E5" s="267">
        <v>522</v>
      </c>
      <c r="F5" s="267">
        <v>950</v>
      </c>
      <c r="G5" s="267">
        <v>934</v>
      </c>
      <c r="H5" s="267">
        <v>1066</v>
      </c>
    </row>
    <row r="6" spans="1:8" s="2" customFormat="1" ht="21" customHeight="1">
      <c r="B6" s="151" t="s">
        <v>951</v>
      </c>
      <c r="D6" s="266">
        <v>155</v>
      </c>
      <c r="E6" s="267">
        <v>140</v>
      </c>
      <c r="F6" s="267">
        <v>139</v>
      </c>
      <c r="G6" s="267">
        <v>212</v>
      </c>
      <c r="H6" s="267">
        <v>356</v>
      </c>
    </row>
    <row r="7" spans="1:8" s="2" customFormat="1" ht="21" customHeight="1">
      <c r="B7" s="151" t="s">
        <v>952</v>
      </c>
      <c r="D7" s="266">
        <v>59</v>
      </c>
      <c r="E7" s="267">
        <v>56</v>
      </c>
      <c r="F7" s="267">
        <v>29</v>
      </c>
      <c r="G7" s="267">
        <v>37</v>
      </c>
      <c r="H7" s="267">
        <v>39</v>
      </c>
    </row>
    <row r="8" spans="1:8" s="2" customFormat="1" ht="21" customHeight="1">
      <c r="B8" s="151" t="s">
        <v>293</v>
      </c>
      <c r="D8" s="266">
        <v>8</v>
      </c>
      <c r="E8" s="267">
        <v>23</v>
      </c>
      <c r="F8" s="267">
        <v>35</v>
      </c>
      <c r="G8" s="267">
        <v>21</v>
      </c>
      <c r="H8" s="267">
        <v>23</v>
      </c>
    </row>
    <row r="9" spans="1:8" s="2" customFormat="1" ht="21" customHeight="1" thickBot="1">
      <c r="B9" s="265" t="s">
        <v>46</v>
      </c>
      <c r="D9" s="268">
        <v>26</v>
      </c>
      <c r="E9" s="269">
        <v>25</v>
      </c>
      <c r="F9" s="269">
        <v>31</v>
      </c>
      <c r="G9" s="269">
        <v>29</v>
      </c>
      <c r="H9" s="269">
        <v>30</v>
      </c>
    </row>
    <row r="10" spans="1:8" s="2" customFormat="1" ht="21" customHeight="1" thickBot="1">
      <c r="B10" s="641" t="s">
        <v>948</v>
      </c>
      <c r="D10" s="642">
        <v>483</v>
      </c>
      <c r="E10" s="643">
        <v>766</v>
      </c>
      <c r="F10" s="643">
        <v>1184</v>
      </c>
      <c r="G10" s="643">
        <v>1233</v>
      </c>
      <c r="H10" s="643">
        <v>1514</v>
      </c>
    </row>
    <row r="11" spans="1:8" s="2" customFormat="1">
      <c r="B11" s="21"/>
    </row>
    <row r="12" spans="1:8" s="2" customFormat="1">
      <c r="A12" s="558" t="s">
        <v>301</v>
      </c>
      <c r="B12" s="21"/>
    </row>
    <row r="13" spans="1:8" s="2" customFormat="1">
      <c r="A13" s="1199" t="s">
        <v>501</v>
      </c>
      <c r="B13" s="1199"/>
      <c r="C13" s="1199"/>
      <c r="D13" s="1199"/>
      <c r="E13" s="1199"/>
      <c r="F13" s="1199"/>
      <c r="G13" s="1199"/>
      <c r="H13" s="1199"/>
    </row>
    <row r="14" spans="1:8">
      <c r="A14" s="872"/>
      <c r="B14" s="872"/>
      <c r="C14" s="872"/>
      <c r="D14" s="872"/>
      <c r="E14" s="872"/>
      <c r="F14" s="872"/>
      <c r="G14" s="872"/>
      <c r="H14" s="872"/>
    </row>
    <row r="15" spans="1:8" s="2" customFormat="1">
      <c r="A15" s="461"/>
      <c r="B15" s="461"/>
      <c r="C15" s="461"/>
      <c r="D15" s="461"/>
      <c r="E15" s="461"/>
      <c r="F15" s="461"/>
      <c r="G15" s="461"/>
      <c r="H15" s="452"/>
    </row>
    <row r="16" spans="1:8" s="2" customFormat="1" ht="17.25" thickBot="1">
      <c r="B16" s="21"/>
      <c r="D16" s="644" t="s">
        <v>16</v>
      </c>
      <c r="E16" s="583"/>
      <c r="F16" s="583"/>
      <c r="G16" s="583"/>
      <c r="H16" s="583"/>
    </row>
    <row r="17" spans="1:8" s="2" customFormat="1" ht="35.1" customHeight="1" thickTop="1" thickBot="1">
      <c r="B17" s="21"/>
      <c r="D17" s="559">
        <v>2019</v>
      </c>
      <c r="E17" s="559">
        <v>2020</v>
      </c>
      <c r="F17" s="559">
        <v>2021</v>
      </c>
      <c r="G17" s="559">
        <v>2022</v>
      </c>
      <c r="H17" s="559">
        <v>2023</v>
      </c>
    </row>
    <row r="18" spans="1:8" s="2" customFormat="1" ht="21" customHeight="1" thickTop="1" thickBot="1">
      <c r="B18" s="640" t="s">
        <v>949</v>
      </c>
      <c r="D18" s="91"/>
      <c r="E18" s="92"/>
      <c r="F18" s="92"/>
      <c r="G18" s="92"/>
      <c r="H18" s="92"/>
    </row>
    <row r="19" spans="1:8" s="2" customFormat="1" ht="21" customHeight="1">
      <c r="B19" s="151" t="s">
        <v>365</v>
      </c>
      <c r="D19" s="258">
        <v>33</v>
      </c>
      <c r="E19" s="259">
        <v>218</v>
      </c>
      <c r="F19" s="259">
        <v>342</v>
      </c>
      <c r="G19" s="259">
        <v>268</v>
      </c>
      <c r="H19" s="259">
        <v>231</v>
      </c>
    </row>
    <row r="20" spans="1:8" s="2" customFormat="1" ht="21" customHeight="1">
      <c r="B20" s="151" t="s">
        <v>951</v>
      </c>
      <c r="D20" s="260">
        <v>125</v>
      </c>
      <c r="E20" s="261">
        <v>88</v>
      </c>
      <c r="F20" s="261">
        <v>74</v>
      </c>
      <c r="G20" s="261">
        <v>84</v>
      </c>
      <c r="H20" s="261">
        <v>87</v>
      </c>
    </row>
    <row r="21" spans="1:8" s="2" customFormat="1" ht="21" customHeight="1">
      <c r="B21" s="151" t="s">
        <v>952</v>
      </c>
      <c r="D21" s="260">
        <v>28</v>
      </c>
      <c r="E21" s="261">
        <v>31</v>
      </c>
      <c r="F21" s="261">
        <v>14</v>
      </c>
      <c r="G21" s="261">
        <v>8</v>
      </c>
      <c r="H21" s="261">
        <v>-3</v>
      </c>
    </row>
    <row r="22" spans="1:8" s="2" customFormat="1" ht="21" customHeight="1">
      <c r="B22" s="151" t="s">
        <v>293</v>
      </c>
      <c r="D22" s="260">
        <v>8</v>
      </c>
      <c r="E22" s="261">
        <v>21</v>
      </c>
      <c r="F22" s="261">
        <v>32</v>
      </c>
      <c r="G22" s="261">
        <v>19</v>
      </c>
      <c r="H22" s="261">
        <v>21</v>
      </c>
    </row>
    <row r="23" spans="1:8" s="2" customFormat="1" ht="21" customHeight="1" thickBot="1">
      <c r="B23" s="262" t="s">
        <v>46</v>
      </c>
      <c r="D23" s="263">
        <v>5</v>
      </c>
      <c r="E23" s="264">
        <v>4</v>
      </c>
      <c r="F23" s="264">
        <v>9</v>
      </c>
      <c r="G23" s="264">
        <v>7</v>
      </c>
      <c r="H23" s="264">
        <v>18</v>
      </c>
    </row>
    <row r="24" spans="1:8" s="43" customFormat="1" ht="21" customHeight="1" thickBot="1">
      <c r="B24" s="645" t="s">
        <v>950</v>
      </c>
      <c r="C24" s="2"/>
      <c r="D24" s="642">
        <v>199</v>
      </c>
      <c r="E24" s="643">
        <v>362</v>
      </c>
      <c r="F24" s="643">
        <v>471</v>
      </c>
      <c r="G24" s="643">
        <v>386</v>
      </c>
      <c r="H24" s="643">
        <v>354</v>
      </c>
    </row>
    <row r="25" spans="1:8" s="2" customFormat="1">
      <c r="B25" s="21"/>
      <c r="D25" s="87"/>
      <c r="E25" s="87"/>
      <c r="G25" s="71"/>
      <c r="H25" s="71"/>
    </row>
    <row r="26" spans="1:8" s="2" customFormat="1">
      <c r="A26" s="558" t="s">
        <v>301</v>
      </c>
      <c r="B26" s="21"/>
    </row>
    <row r="27" spans="1:8" s="2" customFormat="1" ht="16.5" customHeight="1">
      <c r="A27" s="1053" t="s">
        <v>601</v>
      </c>
      <c r="B27" s="1053"/>
      <c r="C27" s="1053"/>
      <c r="D27" s="1053"/>
      <c r="E27" s="1053"/>
      <c r="F27" s="1053"/>
      <c r="G27" s="1053"/>
      <c r="H27" s="1053"/>
    </row>
    <row r="28" spans="1:8" s="2" customFormat="1">
      <c r="A28" s="490"/>
      <c r="B28" s="490"/>
      <c r="C28" s="490"/>
      <c r="D28" s="490"/>
      <c r="E28" s="490"/>
      <c r="F28" s="490"/>
      <c r="G28" s="490"/>
      <c r="H28" s="434"/>
    </row>
    <row r="29" spans="1:8" s="2" customFormat="1" ht="17.25" thickBot="1">
      <c r="B29" s="21"/>
    </row>
    <row r="30" spans="1:8" s="2" customFormat="1" ht="35.1" customHeight="1" thickTop="1" thickBot="1">
      <c r="A30" s="20"/>
      <c r="B30" s="25"/>
      <c r="E30" s="559">
        <v>2020</v>
      </c>
      <c r="F30" s="559">
        <v>2021</v>
      </c>
      <c r="G30" s="559">
        <v>2022</v>
      </c>
      <c r="H30" s="559">
        <v>2023</v>
      </c>
    </row>
    <row r="31" spans="1:8" s="2" customFormat="1" ht="23.25" customHeight="1" thickTop="1" thickBot="1">
      <c r="B31" s="646" t="s">
        <v>356</v>
      </c>
      <c r="E31" s="418"/>
      <c r="F31" s="418"/>
      <c r="G31" s="418"/>
      <c r="H31" s="74"/>
    </row>
    <row r="32" spans="1:8" s="2" customFormat="1" ht="21" customHeight="1" thickBot="1">
      <c r="B32" s="428" t="s">
        <v>151</v>
      </c>
      <c r="E32" s="420">
        <v>2524</v>
      </c>
      <c r="F32" s="420">
        <v>5557</v>
      </c>
      <c r="G32" s="420">
        <v>4791</v>
      </c>
      <c r="H32" s="955">
        <v>6183</v>
      </c>
    </row>
    <row r="33" spans="1:8" s="2" customFormat="1" ht="21" customHeight="1" thickBot="1">
      <c r="B33" s="428" t="s">
        <v>337</v>
      </c>
      <c r="E33" s="420">
        <v>228</v>
      </c>
      <c r="F33" s="420">
        <v>359</v>
      </c>
      <c r="G33" s="420">
        <v>277</v>
      </c>
      <c r="H33" s="420">
        <v>288</v>
      </c>
    </row>
    <row r="34" spans="1:8" s="2" customFormat="1" ht="21" customHeight="1" thickBot="1">
      <c r="B34" s="428" t="s">
        <v>517</v>
      </c>
      <c r="E34" s="421">
        <v>0.09</v>
      </c>
      <c r="F34" s="421">
        <v>6.5000000000000002E-2</v>
      </c>
      <c r="G34" s="421">
        <v>5.8000000000000003E-2</v>
      </c>
      <c r="H34" s="421">
        <v>4.7E-2</v>
      </c>
    </row>
    <row r="35" spans="1:8" s="2" customFormat="1" ht="21" customHeight="1" thickBot="1">
      <c r="B35" s="428" t="s">
        <v>518</v>
      </c>
      <c r="E35" s="423"/>
      <c r="F35" s="421">
        <v>3.9E-2</v>
      </c>
      <c r="G35" s="421">
        <v>3.2000000000000001E-2</v>
      </c>
      <c r="H35" s="421">
        <v>2.7E-2</v>
      </c>
    </row>
    <row r="36" spans="1:8" s="2" customFormat="1" ht="21" customHeight="1" thickBot="1">
      <c r="B36" s="428" t="s">
        <v>491</v>
      </c>
      <c r="E36" s="422" t="s">
        <v>493</v>
      </c>
      <c r="F36" s="422" t="s">
        <v>492</v>
      </c>
      <c r="G36" s="851" t="s">
        <v>487</v>
      </c>
      <c r="H36" s="881" t="s">
        <v>913</v>
      </c>
    </row>
    <row r="37" spans="1:8" s="2" customFormat="1" ht="21" customHeight="1" thickBot="1">
      <c r="B37" s="428" t="s">
        <v>312</v>
      </c>
      <c r="E37" s="420">
        <v>7</v>
      </c>
      <c r="F37" s="420">
        <v>7</v>
      </c>
      <c r="G37" s="420">
        <v>13</v>
      </c>
      <c r="H37" s="850" t="s">
        <v>912</v>
      </c>
    </row>
    <row r="38" spans="1:8">
      <c r="A38" s="31"/>
    </row>
    <row r="39" spans="1:8">
      <c r="B39" s="814"/>
    </row>
    <row r="40" spans="1:8">
      <c r="A40" s="93"/>
      <c r="B40" s="93"/>
      <c r="C40" s="93"/>
      <c r="D40" s="93"/>
      <c r="E40" s="93"/>
      <c r="F40" s="93"/>
    </row>
    <row r="41" spans="1:8">
      <c r="B41" s="814"/>
    </row>
    <row r="42" spans="1:8">
      <c r="B42" s="814"/>
    </row>
    <row r="43" spans="1:8">
      <c r="B43" s="814"/>
    </row>
    <row r="44" spans="1:8">
      <c r="B44" s="814"/>
    </row>
    <row r="45" spans="1:8">
      <c r="B45" s="814"/>
    </row>
    <row r="46" spans="1:8">
      <c r="B46" s="814"/>
    </row>
    <row r="47" spans="1:8">
      <c r="B47" s="814"/>
    </row>
    <row r="48" spans="1:8">
      <c r="B48" s="814"/>
    </row>
    <row r="49" s="814" customFormat="1"/>
    <row r="50" s="814" customFormat="1"/>
    <row r="51" s="814" customFormat="1"/>
    <row r="52" s="814" customFormat="1"/>
  </sheetData>
  <mergeCells count="2">
    <mergeCell ref="A13:H13"/>
    <mergeCell ref="A27:H27"/>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sheetPr>
  <dimension ref="A1:H157"/>
  <sheetViews>
    <sheetView showGridLines="0" zoomScaleNormal="100" workbookViewId="0"/>
  </sheetViews>
  <sheetFormatPr defaultColWidth="9.140625" defaultRowHeight="16.5"/>
  <cols>
    <col min="1" max="1" width="60.28515625" style="2" bestFit="1" customWidth="1"/>
    <col min="2" max="6" width="25.85546875" style="2" customWidth="1"/>
    <col min="7" max="16384" width="9.140625" style="2"/>
  </cols>
  <sheetData>
    <row r="1" spans="1:6" ht="15.75" customHeight="1">
      <c r="A1" s="550" t="s">
        <v>173</v>
      </c>
      <c r="B1" s="626"/>
      <c r="C1" s="627"/>
      <c r="D1" s="583"/>
      <c r="E1" s="583"/>
      <c r="F1" s="583"/>
    </row>
    <row r="2" spans="1:6" ht="15.75" customHeight="1">
      <c r="A2" s="550"/>
      <c r="B2" s="583"/>
      <c r="C2" s="583"/>
      <c r="D2" s="583"/>
      <c r="E2" s="583"/>
      <c r="F2" s="583"/>
    </row>
    <row r="3" spans="1:6" ht="30.75" customHeight="1" thickBot="1">
      <c r="A3" s="1201" t="s">
        <v>772</v>
      </c>
      <c r="B3" s="1201"/>
      <c r="C3" s="1201"/>
      <c r="D3" s="1201"/>
      <c r="E3" s="1201"/>
      <c r="F3" s="1201"/>
    </row>
    <row r="4" spans="1:6" ht="39" customHeight="1" thickTop="1" thickBot="1">
      <c r="A4" s="628" t="s">
        <v>25</v>
      </c>
      <c r="B4" s="629" t="s">
        <v>292</v>
      </c>
      <c r="C4" s="132" t="s">
        <v>117</v>
      </c>
      <c r="D4" s="132" t="s">
        <v>163</v>
      </c>
      <c r="E4" s="629" t="s">
        <v>164</v>
      </c>
      <c r="F4" s="628" t="s">
        <v>165</v>
      </c>
    </row>
    <row r="5" spans="1:6" ht="18" customHeight="1" thickTop="1" thickBot="1">
      <c r="A5" s="95" t="s">
        <v>166</v>
      </c>
      <c r="B5" s="270">
        <v>4129</v>
      </c>
      <c r="C5" s="273">
        <v>6394</v>
      </c>
      <c r="D5" s="273">
        <v>8002</v>
      </c>
      <c r="E5" s="270">
        <v>14396</v>
      </c>
      <c r="F5" s="270">
        <v>18525</v>
      </c>
    </row>
    <row r="6" spans="1:6" ht="18" customHeight="1" thickBot="1">
      <c r="A6" s="96" t="s">
        <v>426</v>
      </c>
      <c r="B6" s="272">
        <v>7753</v>
      </c>
      <c r="C6" s="273">
        <v>15325</v>
      </c>
      <c r="D6" s="273">
        <v>12312</v>
      </c>
      <c r="E6" s="272">
        <v>27637</v>
      </c>
      <c r="F6" s="272">
        <v>35390</v>
      </c>
    </row>
    <row r="7" spans="1:6" ht="18" customHeight="1" thickBot="1">
      <c r="A7" s="96" t="s">
        <v>461</v>
      </c>
      <c r="B7" s="272">
        <v>2021</v>
      </c>
      <c r="C7" s="273">
        <v>2405</v>
      </c>
      <c r="D7" s="273">
        <v>3253</v>
      </c>
      <c r="E7" s="272">
        <v>5658</v>
      </c>
      <c r="F7" s="272">
        <v>7679</v>
      </c>
    </row>
    <row r="8" spans="1:6" ht="18" customHeight="1" thickBot="1">
      <c r="A8" s="96" t="s">
        <v>421</v>
      </c>
      <c r="B8" s="272">
        <v>1523</v>
      </c>
      <c r="C8" s="273">
        <v>1</v>
      </c>
      <c r="D8" s="273">
        <v>0</v>
      </c>
      <c r="E8" s="272">
        <v>1</v>
      </c>
      <c r="F8" s="272">
        <v>1524</v>
      </c>
    </row>
    <row r="9" spans="1:6" ht="18" customHeight="1" thickBot="1">
      <c r="A9" s="96" t="s">
        <v>422</v>
      </c>
      <c r="B9" s="272">
        <v>1137</v>
      </c>
      <c r="C9" s="273">
        <v>0</v>
      </c>
      <c r="D9" s="273">
        <v>0</v>
      </c>
      <c r="E9" s="272">
        <v>0</v>
      </c>
      <c r="F9" s="272">
        <v>1137</v>
      </c>
    </row>
    <row r="10" spans="1:6" ht="18" customHeight="1" thickBot="1">
      <c r="A10" s="96" t="s">
        <v>466</v>
      </c>
      <c r="B10" s="272">
        <v>1032</v>
      </c>
      <c r="C10" s="273">
        <v>3</v>
      </c>
      <c r="D10" s="273">
        <v>4</v>
      </c>
      <c r="E10" s="272">
        <v>7</v>
      </c>
      <c r="F10" s="272">
        <v>1039</v>
      </c>
    </row>
    <row r="11" spans="1:6" ht="18" customHeight="1" thickBot="1">
      <c r="A11" s="96" t="s">
        <v>423</v>
      </c>
      <c r="B11" s="272">
        <v>2271</v>
      </c>
      <c r="C11" s="273">
        <v>106</v>
      </c>
      <c r="D11" s="273">
        <v>8</v>
      </c>
      <c r="E11" s="272">
        <v>114</v>
      </c>
      <c r="F11" s="272">
        <v>2385</v>
      </c>
    </row>
    <row r="12" spans="1:6" ht="18" customHeight="1" thickBot="1">
      <c r="A12" s="96" t="s">
        <v>425</v>
      </c>
      <c r="B12" s="272">
        <v>1243</v>
      </c>
      <c r="C12" s="273">
        <v>8</v>
      </c>
      <c r="D12" s="273">
        <v>2</v>
      </c>
      <c r="E12" s="272">
        <v>10</v>
      </c>
      <c r="F12" s="272">
        <v>1253</v>
      </c>
    </row>
    <row r="13" spans="1:6" ht="18" customHeight="1" thickBot="1">
      <c r="A13" s="96" t="s">
        <v>462</v>
      </c>
      <c r="B13" s="272">
        <v>733</v>
      </c>
      <c r="C13" s="273">
        <v>0</v>
      </c>
      <c r="D13" s="273">
        <v>0</v>
      </c>
      <c r="E13" s="272">
        <v>0</v>
      </c>
      <c r="F13" s="272">
        <v>733</v>
      </c>
    </row>
    <row r="14" spans="1:6" ht="18" customHeight="1" thickBot="1">
      <c r="A14" s="96" t="s">
        <v>394</v>
      </c>
      <c r="B14" s="272">
        <v>1147</v>
      </c>
      <c r="C14" s="273">
        <v>0</v>
      </c>
      <c r="D14" s="273">
        <v>0</v>
      </c>
      <c r="E14" s="272">
        <v>0</v>
      </c>
      <c r="F14" s="272">
        <v>1147</v>
      </c>
    </row>
    <row r="15" spans="1:6" ht="18" customHeight="1" thickBot="1">
      <c r="A15" s="96" t="s">
        <v>395</v>
      </c>
      <c r="B15" s="272">
        <v>4486</v>
      </c>
      <c r="C15" s="273">
        <v>0</v>
      </c>
      <c r="D15" s="273">
        <v>0</v>
      </c>
      <c r="E15" s="272">
        <v>0</v>
      </c>
      <c r="F15" s="272">
        <v>4486</v>
      </c>
    </row>
    <row r="16" spans="1:6" ht="18" customHeight="1" thickBot="1">
      <c r="A16" s="96" t="s">
        <v>424</v>
      </c>
      <c r="B16" s="272">
        <v>15097</v>
      </c>
      <c r="C16" s="273">
        <v>13549</v>
      </c>
      <c r="D16" s="273">
        <v>27688</v>
      </c>
      <c r="E16" s="272">
        <v>41237</v>
      </c>
      <c r="F16" s="272">
        <v>56334</v>
      </c>
    </row>
    <row r="17" spans="1:8" ht="18" customHeight="1" thickBot="1">
      <c r="A17" s="630" t="s">
        <v>167</v>
      </c>
      <c r="B17" s="631">
        <v>38443</v>
      </c>
      <c r="C17" s="632">
        <v>31397</v>
      </c>
      <c r="D17" s="632">
        <v>43267</v>
      </c>
      <c r="E17" s="631">
        <v>74664</v>
      </c>
      <c r="F17" s="631">
        <v>113107</v>
      </c>
    </row>
    <row r="18" spans="1:8" ht="18" customHeight="1" thickBot="1">
      <c r="A18" s="95" t="s">
        <v>168</v>
      </c>
      <c r="B18" s="272">
        <v>117</v>
      </c>
      <c r="C18" s="273">
        <v>17277</v>
      </c>
      <c r="D18" s="273">
        <v>112122</v>
      </c>
      <c r="E18" s="272">
        <v>129399</v>
      </c>
      <c r="F18" s="272">
        <v>129516</v>
      </c>
    </row>
    <row r="19" spans="1:8" ht="18" customHeight="1" thickBot="1">
      <c r="A19" s="95" t="s">
        <v>169</v>
      </c>
      <c r="B19" s="272">
        <v>47</v>
      </c>
      <c r="C19" s="273">
        <v>1693</v>
      </c>
      <c r="D19" s="273">
        <v>5062</v>
      </c>
      <c r="E19" s="272">
        <v>6755</v>
      </c>
      <c r="F19" s="272">
        <v>6802</v>
      </c>
    </row>
    <row r="20" spans="1:8" ht="18" customHeight="1" thickBot="1">
      <c r="A20" s="95" t="s">
        <v>172</v>
      </c>
      <c r="B20" s="272">
        <v>-371</v>
      </c>
      <c r="C20" s="273">
        <v>293</v>
      </c>
      <c r="D20" s="273">
        <v>11474</v>
      </c>
      <c r="E20" s="272">
        <v>11767</v>
      </c>
      <c r="F20" s="272">
        <v>11396</v>
      </c>
    </row>
    <row r="21" spans="1:8" ht="18" customHeight="1" thickTop="1" thickBot="1">
      <c r="A21" s="633" t="s">
        <v>376</v>
      </c>
      <c r="B21" s="634">
        <v>42365</v>
      </c>
      <c r="C21" s="635">
        <v>57054</v>
      </c>
      <c r="D21" s="635">
        <v>179927</v>
      </c>
      <c r="E21" s="634">
        <v>236981</v>
      </c>
      <c r="F21" s="634">
        <v>279346</v>
      </c>
    </row>
    <row r="22" spans="1:8" ht="18" customHeight="1" thickTop="1" thickBot="1">
      <c r="A22" s="95" t="s">
        <v>377</v>
      </c>
      <c r="B22" s="272"/>
      <c r="C22" s="273"/>
      <c r="D22" s="273">
        <v>-4780</v>
      </c>
      <c r="E22" s="272">
        <v>-4780</v>
      </c>
      <c r="F22" s="272">
        <v>-4780</v>
      </c>
    </row>
    <row r="23" spans="1:8" ht="18" customHeight="1" thickTop="1" thickBot="1">
      <c r="A23" s="633" t="s">
        <v>773</v>
      </c>
      <c r="B23" s="634">
        <v>42365</v>
      </c>
      <c r="C23" s="634">
        <v>57054</v>
      </c>
      <c r="D23" s="634">
        <v>175147</v>
      </c>
      <c r="E23" s="634">
        <v>232201</v>
      </c>
      <c r="F23" s="634">
        <v>274566</v>
      </c>
    </row>
    <row r="24" spans="1:8" ht="15.75" customHeight="1" thickTop="1">
      <c r="A24" s="60"/>
      <c r="B24" s="60"/>
      <c r="C24" s="60"/>
      <c r="D24" s="60"/>
      <c r="E24" s="60"/>
      <c r="F24" s="60"/>
    </row>
    <row r="25" spans="1:8" ht="15.75" customHeight="1">
      <c r="A25" s="1202" t="s">
        <v>845</v>
      </c>
      <c r="B25" s="1202"/>
      <c r="C25" s="1202"/>
      <c r="D25" s="1202"/>
      <c r="E25" s="1202"/>
      <c r="F25" s="1202"/>
      <c r="H25" s="97"/>
    </row>
    <row r="26" spans="1:8" ht="15.75" customHeight="1">
      <c r="A26" s="31"/>
      <c r="B26" s="60"/>
      <c r="C26" s="60"/>
      <c r="D26" s="60"/>
      <c r="E26" s="60"/>
      <c r="F26" s="60"/>
    </row>
    <row r="27" spans="1:8" ht="15.75" customHeight="1">
      <c r="A27" s="20"/>
    </row>
    <row r="28" spans="1:8" ht="15.75" customHeight="1">
      <c r="A28" s="20"/>
    </row>
    <row r="29" spans="1:8" ht="30.75" customHeight="1" thickBot="1">
      <c r="A29" s="1201" t="s">
        <v>480</v>
      </c>
      <c r="B29" s="1201"/>
      <c r="C29" s="1201"/>
      <c r="D29" s="1201"/>
      <c r="E29" s="1201"/>
      <c r="F29" s="1201"/>
    </row>
    <row r="30" spans="1:8" ht="39" customHeight="1" thickTop="1" thickBot="1">
      <c r="A30" s="628" t="s">
        <v>25</v>
      </c>
      <c r="B30" s="629" t="s">
        <v>292</v>
      </c>
      <c r="C30" s="132" t="s">
        <v>117</v>
      </c>
      <c r="D30" s="132" t="s">
        <v>163</v>
      </c>
      <c r="E30" s="629" t="s">
        <v>164</v>
      </c>
      <c r="F30" s="628" t="s">
        <v>165</v>
      </c>
    </row>
    <row r="31" spans="1:8" ht="15" customHeight="1" thickTop="1" thickBot="1">
      <c r="A31" s="95" t="s">
        <v>166</v>
      </c>
      <c r="B31" s="270">
        <v>4385</v>
      </c>
      <c r="C31" s="273">
        <v>6339</v>
      </c>
      <c r="D31" s="273">
        <v>6445</v>
      </c>
      <c r="E31" s="270">
        <v>12784</v>
      </c>
      <c r="F31" s="270">
        <v>17169</v>
      </c>
    </row>
    <row r="32" spans="1:8" ht="15" customHeight="1" thickBot="1">
      <c r="A32" s="96" t="s">
        <v>426</v>
      </c>
      <c r="B32" s="272">
        <v>4913</v>
      </c>
      <c r="C32" s="273">
        <v>15325</v>
      </c>
      <c r="D32" s="273">
        <v>13212</v>
      </c>
      <c r="E32" s="272">
        <v>28537</v>
      </c>
      <c r="F32" s="272">
        <v>33450</v>
      </c>
    </row>
    <row r="33" spans="1:6" ht="15" customHeight="1" thickBot="1">
      <c r="A33" s="96" t="s">
        <v>461</v>
      </c>
      <c r="B33" s="272">
        <v>1691</v>
      </c>
      <c r="C33" s="273">
        <v>1959</v>
      </c>
      <c r="D33" s="273">
        <v>2341</v>
      </c>
      <c r="E33" s="272">
        <v>4300</v>
      </c>
      <c r="F33" s="272">
        <v>5991</v>
      </c>
    </row>
    <row r="34" spans="1:6" ht="15" customHeight="1" thickBot="1">
      <c r="A34" s="96" t="s">
        <v>421</v>
      </c>
      <c r="B34" s="272">
        <v>1205</v>
      </c>
      <c r="C34" s="273">
        <v>1</v>
      </c>
      <c r="D34" s="273">
        <v>0</v>
      </c>
      <c r="E34" s="272">
        <v>1</v>
      </c>
      <c r="F34" s="272">
        <v>1206</v>
      </c>
    </row>
    <row r="35" spans="1:6" ht="15" customHeight="1" thickBot="1">
      <c r="A35" s="96" t="s">
        <v>422</v>
      </c>
      <c r="B35" s="272">
        <v>922</v>
      </c>
      <c r="C35" s="273">
        <v>0</v>
      </c>
      <c r="D35" s="273">
        <v>0</v>
      </c>
      <c r="E35" s="272">
        <v>0</v>
      </c>
      <c r="F35" s="272">
        <v>922</v>
      </c>
    </row>
    <row r="36" spans="1:6" ht="15" customHeight="1" thickBot="1">
      <c r="A36" s="96" t="s">
        <v>466</v>
      </c>
      <c r="B36" s="272">
        <v>686</v>
      </c>
      <c r="C36" s="273">
        <v>3</v>
      </c>
      <c r="D36" s="273">
        <v>4</v>
      </c>
      <c r="E36" s="272">
        <v>7</v>
      </c>
      <c r="F36" s="272">
        <v>693</v>
      </c>
    </row>
    <row r="37" spans="1:6" ht="15" customHeight="1" thickBot="1">
      <c r="A37" s="96" t="s">
        <v>423</v>
      </c>
      <c r="B37" s="272">
        <v>1660</v>
      </c>
      <c r="C37" s="273">
        <v>100</v>
      </c>
      <c r="D37" s="273">
        <v>8</v>
      </c>
      <c r="E37" s="272">
        <v>108</v>
      </c>
      <c r="F37" s="272">
        <v>1768</v>
      </c>
    </row>
    <row r="38" spans="1:6" ht="15" customHeight="1" thickBot="1">
      <c r="A38" s="96" t="s">
        <v>425</v>
      </c>
      <c r="B38" s="272">
        <v>769</v>
      </c>
      <c r="C38" s="273">
        <v>8</v>
      </c>
      <c r="D38" s="273">
        <v>2</v>
      </c>
      <c r="E38" s="272">
        <v>10</v>
      </c>
      <c r="F38" s="272">
        <v>779</v>
      </c>
    </row>
    <row r="39" spans="1:6" ht="15" customHeight="1" thickBot="1">
      <c r="A39" s="96" t="s">
        <v>462</v>
      </c>
      <c r="B39" s="272">
        <v>509</v>
      </c>
      <c r="C39" s="273">
        <v>0</v>
      </c>
      <c r="D39" s="273">
        <v>0</v>
      </c>
      <c r="E39" s="272">
        <v>0</v>
      </c>
      <c r="F39" s="272">
        <v>509</v>
      </c>
    </row>
    <row r="40" spans="1:6" ht="15" customHeight="1" thickBot="1">
      <c r="A40" s="96" t="s">
        <v>394</v>
      </c>
      <c r="B40" s="272">
        <v>1104</v>
      </c>
      <c r="C40" s="273">
        <v>0</v>
      </c>
      <c r="D40" s="273">
        <v>0</v>
      </c>
      <c r="E40" s="272">
        <v>0</v>
      </c>
      <c r="F40" s="272">
        <v>1104</v>
      </c>
    </row>
    <row r="41" spans="1:6" ht="15" customHeight="1" thickBot="1">
      <c r="A41" s="96" t="s">
        <v>395</v>
      </c>
      <c r="B41" s="272">
        <v>3934</v>
      </c>
      <c r="C41" s="273">
        <v>0</v>
      </c>
      <c r="D41" s="273">
        <v>0</v>
      </c>
      <c r="E41" s="272">
        <v>0</v>
      </c>
      <c r="F41" s="272">
        <v>3934</v>
      </c>
    </row>
    <row r="42" spans="1:6" ht="15" customHeight="1" thickBot="1">
      <c r="A42" s="96" t="s">
        <v>424</v>
      </c>
      <c r="B42" s="272">
        <v>13895</v>
      </c>
      <c r="C42" s="273">
        <v>14185</v>
      </c>
      <c r="D42" s="273">
        <v>33515</v>
      </c>
      <c r="E42" s="272">
        <v>47700</v>
      </c>
      <c r="F42" s="272">
        <v>61595</v>
      </c>
    </row>
    <row r="43" spans="1:6" ht="15" customHeight="1" thickBot="1">
      <c r="A43" s="630" t="s">
        <v>167</v>
      </c>
      <c r="B43" s="631">
        <v>31288</v>
      </c>
      <c r="C43" s="632">
        <v>31581</v>
      </c>
      <c r="D43" s="632">
        <v>49082</v>
      </c>
      <c r="E43" s="631">
        <v>80663</v>
      </c>
      <c r="F43" s="631">
        <v>111951</v>
      </c>
    </row>
    <row r="44" spans="1:6" ht="15" customHeight="1" thickBot="1">
      <c r="A44" s="95" t="s">
        <v>168</v>
      </c>
      <c r="B44" s="272">
        <v>109</v>
      </c>
      <c r="C44" s="273">
        <v>17160</v>
      </c>
      <c r="D44" s="273">
        <v>94462</v>
      </c>
      <c r="E44" s="272">
        <v>111622</v>
      </c>
      <c r="F44" s="272">
        <v>111731</v>
      </c>
    </row>
    <row r="45" spans="1:6" ht="15" customHeight="1" thickBot="1">
      <c r="A45" s="95" t="s">
        <v>169</v>
      </c>
      <c r="B45" s="272">
        <v>68</v>
      </c>
      <c r="C45" s="273">
        <v>1720</v>
      </c>
      <c r="D45" s="273">
        <v>5361</v>
      </c>
      <c r="E45" s="272">
        <v>7081</v>
      </c>
      <c r="F45" s="272">
        <v>7149</v>
      </c>
    </row>
    <row r="46" spans="1:6" ht="15" customHeight="1" thickBot="1">
      <c r="A46" s="95" t="s">
        <v>172</v>
      </c>
      <c r="B46" s="272">
        <v>-1241</v>
      </c>
      <c r="C46" s="273">
        <v>224</v>
      </c>
      <c r="D46" s="273">
        <v>10059</v>
      </c>
      <c r="E46" s="272">
        <v>10283</v>
      </c>
      <c r="F46" s="272">
        <v>9042</v>
      </c>
    </row>
    <row r="47" spans="1:6" ht="15" customHeight="1" thickTop="1" thickBot="1">
      <c r="A47" s="633" t="s">
        <v>376</v>
      </c>
      <c r="B47" s="634">
        <v>34609</v>
      </c>
      <c r="C47" s="635">
        <v>57024</v>
      </c>
      <c r="D47" s="635">
        <v>165409</v>
      </c>
      <c r="E47" s="634">
        <v>222433</v>
      </c>
      <c r="F47" s="634">
        <v>257042</v>
      </c>
    </row>
    <row r="48" spans="1:6" ht="15" customHeight="1" thickTop="1" thickBot="1">
      <c r="A48" s="95" t="s">
        <v>377</v>
      </c>
      <c r="B48" s="272"/>
      <c r="C48" s="273"/>
      <c r="D48" s="273">
        <v>-8312</v>
      </c>
      <c r="E48" s="272">
        <v>-8312</v>
      </c>
      <c r="F48" s="272">
        <v>-8312</v>
      </c>
    </row>
    <row r="49" spans="1:6" ht="15" customHeight="1" thickTop="1" thickBot="1">
      <c r="A49" s="633" t="s">
        <v>481</v>
      </c>
      <c r="B49" s="634">
        <v>34609</v>
      </c>
      <c r="C49" s="634">
        <v>57024</v>
      </c>
      <c r="D49" s="634">
        <v>157097</v>
      </c>
      <c r="E49" s="634">
        <v>214121</v>
      </c>
      <c r="F49" s="634">
        <v>248730</v>
      </c>
    </row>
    <row r="50" spans="1:6" ht="15.75" customHeight="1" thickTop="1">
      <c r="A50" s="60"/>
      <c r="B50" s="60"/>
      <c r="C50" s="60"/>
      <c r="D50" s="60"/>
      <c r="E50" s="60"/>
      <c r="F50" s="60"/>
    </row>
    <row r="51" spans="1:6" ht="15.75" customHeight="1">
      <c r="A51" s="1202" t="s">
        <v>602</v>
      </c>
      <c r="B51" s="1202"/>
      <c r="C51" s="1202"/>
      <c r="D51" s="1202"/>
      <c r="E51" s="1202"/>
      <c r="F51" s="1202"/>
    </row>
    <row r="52" spans="1:6" ht="15.75" customHeight="1">
      <c r="A52" s="31"/>
      <c r="B52" s="60"/>
      <c r="C52" s="60"/>
      <c r="D52" s="60"/>
      <c r="E52" s="60"/>
      <c r="F52" s="60"/>
    </row>
    <row r="53" spans="1:6" ht="15.75" customHeight="1">
      <c r="A53" s="20"/>
    </row>
    <row r="54" spans="1:6" ht="15.75" customHeight="1">
      <c r="A54" s="20"/>
    </row>
    <row r="55" spans="1:6" ht="30.75" customHeight="1" thickBot="1">
      <c r="A55" s="1201" t="s">
        <v>386</v>
      </c>
      <c r="B55" s="1201"/>
      <c r="C55" s="1201"/>
      <c r="D55" s="1201"/>
      <c r="E55" s="1201"/>
      <c r="F55" s="1201"/>
    </row>
    <row r="56" spans="1:6" ht="39" customHeight="1" thickTop="1" thickBot="1">
      <c r="A56" s="628" t="s">
        <v>25</v>
      </c>
      <c r="B56" s="629" t="s">
        <v>292</v>
      </c>
      <c r="C56" s="132" t="s">
        <v>117</v>
      </c>
      <c r="D56" s="132" t="s">
        <v>163</v>
      </c>
      <c r="E56" s="629" t="s">
        <v>164</v>
      </c>
      <c r="F56" s="628" t="s">
        <v>165</v>
      </c>
    </row>
    <row r="57" spans="1:6" ht="15" customHeight="1" thickTop="1" thickBot="1">
      <c r="A57" s="95" t="s">
        <v>166</v>
      </c>
      <c r="B57" s="270">
        <v>5437</v>
      </c>
      <c r="C57" s="271">
        <v>8747</v>
      </c>
      <c r="D57" s="271">
        <v>9691</v>
      </c>
      <c r="E57" s="270">
        <v>18438</v>
      </c>
      <c r="F57" s="270">
        <v>23875</v>
      </c>
    </row>
    <row r="58" spans="1:6" ht="15" customHeight="1" thickBot="1">
      <c r="A58" s="96" t="s">
        <v>426</v>
      </c>
      <c r="B58" s="272">
        <v>8687</v>
      </c>
      <c r="C58" s="273">
        <v>20934</v>
      </c>
      <c r="D58" s="273">
        <v>14170</v>
      </c>
      <c r="E58" s="270">
        <v>35104</v>
      </c>
      <c r="F58" s="270">
        <v>43791</v>
      </c>
    </row>
    <row r="59" spans="1:6" ht="15" customHeight="1" thickBot="1">
      <c r="A59" s="96" t="s">
        <v>463</v>
      </c>
      <c r="B59" s="272">
        <v>2381</v>
      </c>
      <c r="C59" s="273">
        <v>2406</v>
      </c>
      <c r="D59" s="273">
        <v>3051</v>
      </c>
      <c r="E59" s="270">
        <v>5457</v>
      </c>
      <c r="F59" s="270">
        <v>7838</v>
      </c>
    </row>
    <row r="60" spans="1:6" ht="15" customHeight="1" thickBot="1">
      <c r="A60" s="96" t="s">
        <v>421</v>
      </c>
      <c r="B60" s="272">
        <v>1118</v>
      </c>
      <c r="C60" s="273">
        <v>0</v>
      </c>
      <c r="D60" s="273">
        <v>0</v>
      </c>
      <c r="E60" s="270">
        <v>0</v>
      </c>
      <c r="F60" s="270">
        <v>1118</v>
      </c>
    </row>
    <row r="61" spans="1:6" ht="15" customHeight="1" thickBot="1">
      <c r="A61" s="96" t="s">
        <v>422</v>
      </c>
      <c r="B61" s="272">
        <v>1026</v>
      </c>
      <c r="C61" s="273">
        <v>1</v>
      </c>
      <c r="D61" s="273">
        <v>0</v>
      </c>
      <c r="E61" s="270">
        <v>1</v>
      </c>
      <c r="F61" s="270">
        <v>1027</v>
      </c>
    </row>
    <row r="62" spans="1:6" ht="15" customHeight="1" thickBot="1">
      <c r="A62" s="96" t="s">
        <v>427</v>
      </c>
      <c r="B62" s="272">
        <v>1140</v>
      </c>
      <c r="C62" s="273">
        <v>10</v>
      </c>
      <c r="D62" s="273">
        <v>6</v>
      </c>
      <c r="E62" s="270">
        <v>16</v>
      </c>
      <c r="F62" s="270">
        <v>1156</v>
      </c>
    </row>
    <row r="63" spans="1:6" ht="15" customHeight="1" thickBot="1">
      <c r="A63" s="96" t="s">
        <v>423</v>
      </c>
      <c r="B63" s="272">
        <v>1928</v>
      </c>
      <c r="C63" s="273">
        <v>170</v>
      </c>
      <c r="D63" s="273">
        <v>27</v>
      </c>
      <c r="E63" s="270">
        <v>197</v>
      </c>
      <c r="F63" s="270">
        <v>2125</v>
      </c>
    </row>
    <row r="64" spans="1:6" ht="15" customHeight="1" thickBot="1">
      <c r="A64" s="96" t="s">
        <v>425</v>
      </c>
      <c r="B64" s="272">
        <v>1161</v>
      </c>
      <c r="C64" s="273">
        <v>9</v>
      </c>
      <c r="D64" s="273">
        <v>3</v>
      </c>
      <c r="E64" s="270">
        <v>12</v>
      </c>
      <c r="F64" s="270">
        <v>1173</v>
      </c>
    </row>
    <row r="65" spans="1:6" ht="15" customHeight="1" thickBot="1">
      <c r="A65" s="96" t="s">
        <v>462</v>
      </c>
      <c r="B65" s="272">
        <v>373</v>
      </c>
      <c r="C65" s="273">
        <v>0</v>
      </c>
      <c r="D65" s="273">
        <v>0</v>
      </c>
      <c r="E65" s="270">
        <v>0</v>
      </c>
      <c r="F65" s="270">
        <v>373</v>
      </c>
    </row>
    <row r="66" spans="1:6" ht="15" customHeight="1" thickBot="1">
      <c r="A66" s="96" t="s">
        <v>394</v>
      </c>
      <c r="B66" s="272">
        <v>1317</v>
      </c>
      <c r="C66" s="273">
        <v>0</v>
      </c>
      <c r="D66" s="273">
        <v>0</v>
      </c>
      <c r="E66" s="270">
        <v>0</v>
      </c>
      <c r="F66" s="270">
        <v>1317</v>
      </c>
    </row>
    <row r="67" spans="1:6" ht="15" customHeight="1" thickBot="1">
      <c r="A67" s="96" t="s">
        <v>395</v>
      </c>
      <c r="B67" s="272">
        <v>4214</v>
      </c>
      <c r="C67" s="273">
        <v>0</v>
      </c>
      <c r="D67" s="273">
        <v>0</v>
      </c>
      <c r="E67" s="270">
        <v>0</v>
      </c>
      <c r="F67" s="270">
        <v>4214</v>
      </c>
    </row>
    <row r="68" spans="1:6" ht="15" customHeight="1" thickBot="1">
      <c r="A68" s="96" t="s">
        <v>424</v>
      </c>
      <c r="B68" s="272">
        <v>16713</v>
      </c>
      <c r="C68" s="273">
        <v>17706</v>
      </c>
      <c r="D68" s="273">
        <v>28218</v>
      </c>
      <c r="E68" s="270">
        <v>45924</v>
      </c>
      <c r="F68" s="270">
        <v>62637</v>
      </c>
    </row>
    <row r="69" spans="1:6" ht="15" customHeight="1" thickBot="1">
      <c r="A69" s="630" t="s">
        <v>167</v>
      </c>
      <c r="B69" s="631">
        <v>40058</v>
      </c>
      <c r="C69" s="632">
        <v>41236</v>
      </c>
      <c r="D69" s="632">
        <v>45475</v>
      </c>
      <c r="E69" s="631">
        <v>86711</v>
      </c>
      <c r="F69" s="631">
        <v>126769</v>
      </c>
    </row>
    <row r="70" spans="1:6" ht="15" customHeight="1" thickBot="1">
      <c r="A70" s="95" t="s">
        <v>168</v>
      </c>
      <c r="B70" s="272">
        <v>122</v>
      </c>
      <c r="C70" s="273">
        <v>20447</v>
      </c>
      <c r="D70" s="273">
        <v>113779</v>
      </c>
      <c r="E70" s="272">
        <v>134226</v>
      </c>
      <c r="F70" s="272">
        <v>134348</v>
      </c>
    </row>
    <row r="71" spans="1:6" ht="15" customHeight="1" thickBot="1">
      <c r="A71" s="95" t="s">
        <v>169</v>
      </c>
      <c r="B71" s="272">
        <v>76</v>
      </c>
      <c r="C71" s="273">
        <v>2274</v>
      </c>
      <c r="D71" s="273">
        <v>7906</v>
      </c>
      <c r="E71" s="272">
        <v>10180</v>
      </c>
      <c r="F71" s="272">
        <v>10256</v>
      </c>
    </row>
    <row r="72" spans="1:6" ht="15" customHeight="1" thickBot="1">
      <c r="A72" s="95" t="s">
        <v>172</v>
      </c>
      <c r="B72" s="272">
        <v>623</v>
      </c>
      <c r="C72" s="273">
        <v>3439</v>
      </c>
      <c r="D72" s="273">
        <v>11005</v>
      </c>
      <c r="E72" s="272">
        <v>14444</v>
      </c>
      <c r="F72" s="272">
        <v>15067</v>
      </c>
    </row>
    <row r="73" spans="1:6" ht="15" customHeight="1" thickTop="1" thickBot="1">
      <c r="A73" s="633" t="s">
        <v>376</v>
      </c>
      <c r="B73" s="634">
        <v>46316</v>
      </c>
      <c r="C73" s="635">
        <v>76143</v>
      </c>
      <c r="D73" s="635">
        <v>187856</v>
      </c>
      <c r="E73" s="634">
        <v>263999</v>
      </c>
      <c r="F73" s="634">
        <v>310315</v>
      </c>
    </row>
    <row r="74" spans="1:6" ht="15" customHeight="1" thickTop="1" thickBot="1">
      <c r="A74" s="95" t="s">
        <v>377</v>
      </c>
      <c r="B74" s="272">
        <v>0</v>
      </c>
      <c r="C74" s="273">
        <v>0</v>
      </c>
      <c r="D74" s="273">
        <v>-11676</v>
      </c>
      <c r="E74" s="272">
        <v>-11676</v>
      </c>
      <c r="F74" s="272">
        <v>-11676</v>
      </c>
    </row>
    <row r="75" spans="1:6" ht="15" customHeight="1" thickTop="1" thickBot="1">
      <c r="A75" s="633" t="s">
        <v>385</v>
      </c>
      <c r="B75" s="634">
        <v>46316</v>
      </c>
      <c r="C75" s="634">
        <v>76143</v>
      </c>
      <c r="D75" s="634">
        <v>176180</v>
      </c>
      <c r="E75" s="634">
        <v>252323</v>
      </c>
      <c r="F75" s="634">
        <v>298639</v>
      </c>
    </row>
    <row r="76" spans="1:6" ht="15.75" customHeight="1" thickTop="1">
      <c r="A76" s="60"/>
      <c r="B76" s="60"/>
      <c r="C76" s="60"/>
      <c r="D76" s="60"/>
      <c r="E76" s="60"/>
      <c r="F76" s="60"/>
    </row>
    <row r="77" spans="1:6" ht="15.75" customHeight="1">
      <c r="A77" s="1202" t="s">
        <v>603</v>
      </c>
      <c r="B77" s="1202"/>
      <c r="C77" s="1202"/>
      <c r="D77" s="1202"/>
      <c r="E77" s="1202"/>
      <c r="F77" s="1202"/>
    </row>
    <row r="78" spans="1:6" ht="15.75" customHeight="1">
      <c r="A78" s="31"/>
      <c r="B78" s="60"/>
      <c r="C78" s="60"/>
      <c r="D78" s="60"/>
      <c r="E78" s="60"/>
      <c r="F78" s="60"/>
    </row>
    <row r="79" spans="1:6" ht="15.75" customHeight="1">
      <c r="A79" s="20"/>
    </row>
    <row r="80" spans="1:6" ht="15.75" customHeight="1">
      <c r="A80" s="20"/>
    </row>
    <row r="81" spans="1:6" ht="30.75" customHeight="1" thickBot="1">
      <c r="A81" s="1201" t="s">
        <v>775</v>
      </c>
      <c r="B81" s="1201"/>
      <c r="C81" s="1201"/>
      <c r="D81" s="1201"/>
      <c r="E81" s="1201"/>
      <c r="F81" s="1201"/>
    </row>
    <row r="82" spans="1:6" ht="39" customHeight="1" thickTop="1" thickBot="1">
      <c r="A82" s="628" t="s">
        <v>25</v>
      </c>
      <c r="B82" s="629" t="s">
        <v>292</v>
      </c>
      <c r="C82" s="132" t="s">
        <v>117</v>
      </c>
      <c r="D82" s="132" t="s">
        <v>163</v>
      </c>
      <c r="E82" s="629" t="s">
        <v>164</v>
      </c>
      <c r="F82" s="628" t="s">
        <v>165</v>
      </c>
    </row>
    <row r="83" spans="1:6" ht="15" customHeight="1" thickTop="1" thickBot="1">
      <c r="A83" s="95" t="s">
        <v>166</v>
      </c>
      <c r="B83" s="274">
        <v>5908</v>
      </c>
      <c r="C83" s="275">
        <v>10190</v>
      </c>
      <c r="D83" s="275">
        <v>10246</v>
      </c>
      <c r="E83" s="274">
        <v>20436</v>
      </c>
      <c r="F83" s="274">
        <v>26344</v>
      </c>
    </row>
    <row r="84" spans="1:6" ht="15" customHeight="1" thickBot="1">
      <c r="A84" s="95" t="s">
        <v>430</v>
      </c>
      <c r="B84" s="274">
        <v>6999</v>
      </c>
      <c r="C84" s="275">
        <v>22681</v>
      </c>
      <c r="D84" s="275">
        <v>14458</v>
      </c>
      <c r="E84" s="274">
        <v>37139</v>
      </c>
      <c r="F84" s="274">
        <v>44138</v>
      </c>
    </row>
    <row r="85" spans="1:6" ht="15" customHeight="1" thickBot="1">
      <c r="A85" s="95" t="s">
        <v>464</v>
      </c>
      <c r="B85" s="274">
        <v>2257</v>
      </c>
      <c r="C85" s="275">
        <v>2514</v>
      </c>
      <c r="D85" s="275">
        <v>7815</v>
      </c>
      <c r="E85" s="274">
        <v>10329</v>
      </c>
      <c r="F85" s="274">
        <v>12586</v>
      </c>
    </row>
    <row r="86" spans="1:6" ht="15" customHeight="1" thickBot="1">
      <c r="A86" s="95" t="s">
        <v>390</v>
      </c>
      <c r="B86" s="274">
        <v>1564</v>
      </c>
      <c r="C86" s="275" t="s">
        <v>86</v>
      </c>
      <c r="D86" s="275" t="s">
        <v>86</v>
      </c>
      <c r="E86" s="274" t="s">
        <v>86</v>
      </c>
      <c r="F86" s="274">
        <v>1564</v>
      </c>
    </row>
    <row r="87" spans="1:6" ht="15" customHeight="1" thickBot="1">
      <c r="A87" s="95" t="s">
        <v>391</v>
      </c>
      <c r="B87" s="274">
        <v>696</v>
      </c>
      <c r="C87" s="275" t="s">
        <v>86</v>
      </c>
      <c r="D87" s="275" t="s">
        <v>86</v>
      </c>
      <c r="E87" s="274" t="s">
        <v>86</v>
      </c>
      <c r="F87" s="274">
        <v>696</v>
      </c>
    </row>
    <row r="88" spans="1:6" ht="15" customHeight="1" thickBot="1">
      <c r="A88" s="95" t="s">
        <v>392</v>
      </c>
      <c r="B88" s="274">
        <v>3330</v>
      </c>
      <c r="C88" s="275">
        <v>263</v>
      </c>
      <c r="D88" s="275">
        <v>51</v>
      </c>
      <c r="E88" s="274">
        <v>314</v>
      </c>
      <c r="F88" s="274">
        <v>3644</v>
      </c>
    </row>
    <row r="89" spans="1:6" ht="15" customHeight="1" thickBot="1">
      <c r="A89" s="95" t="s">
        <v>428</v>
      </c>
      <c r="B89" s="274">
        <v>3484</v>
      </c>
      <c r="C89" s="275" t="s">
        <v>86</v>
      </c>
      <c r="D89" s="275" t="s">
        <v>86</v>
      </c>
      <c r="E89" s="274" t="s">
        <v>86</v>
      </c>
      <c r="F89" s="274">
        <v>3484</v>
      </c>
    </row>
    <row r="90" spans="1:6" ht="15" customHeight="1" thickBot="1">
      <c r="A90" s="95" t="s">
        <v>429</v>
      </c>
      <c r="B90" s="274">
        <v>1075</v>
      </c>
      <c r="C90" s="275" t="s">
        <v>86</v>
      </c>
      <c r="D90" s="275" t="s">
        <v>86</v>
      </c>
      <c r="E90" s="274" t="s">
        <v>86</v>
      </c>
      <c r="F90" s="274">
        <v>1075</v>
      </c>
    </row>
    <row r="91" spans="1:6" ht="15" customHeight="1" thickBot="1">
      <c r="A91" s="95" t="s">
        <v>393</v>
      </c>
      <c r="B91" s="274">
        <v>20371</v>
      </c>
      <c r="C91" s="275">
        <v>19909</v>
      </c>
      <c r="D91" s="275">
        <v>24412</v>
      </c>
      <c r="E91" s="274">
        <v>44321</v>
      </c>
      <c r="F91" s="274">
        <v>64692</v>
      </c>
    </row>
    <row r="92" spans="1:6" ht="15" customHeight="1" thickBot="1">
      <c r="A92" s="630" t="s">
        <v>167</v>
      </c>
      <c r="B92" s="636">
        <v>39776</v>
      </c>
      <c r="C92" s="637">
        <v>45367</v>
      </c>
      <c r="D92" s="637">
        <v>46736</v>
      </c>
      <c r="E92" s="636">
        <v>92103</v>
      </c>
      <c r="F92" s="636">
        <v>131879</v>
      </c>
    </row>
    <row r="93" spans="1:6" ht="15" customHeight="1" thickBot="1">
      <c r="A93" s="95" t="s">
        <v>168</v>
      </c>
      <c r="B93" s="274">
        <v>113</v>
      </c>
      <c r="C93" s="275">
        <v>19666</v>
      </c>
      <c r="D93" s="275">
        <v>106120</v>
      </c>
      <c r="E93" s="274">
        <v>125786</v>
      </c>
      <c r="F93" s="274">
        <v>125899</v>
      </c>
    </row>
    <row r="94" spans="1:6" ht="15" customHeight="1" thickBot="1">
      <c r="A94" s="95" t="s">
        <v>169</v>
      </c>
      <c r="B94" s="274">
        <v>81</v>
      </c>
      <c r="C94" s="275">
        <v>2084</v>
      </c>
      <c r="D94" s="275">
        <v>6409</v>
      </c>
      <c r="E94" s="274">
        <v>8493</v>
      </c>
      <c r="F94" s="274">
        <v>8574</v>
      </c>
    </row>
    <row r="95" spans="1:6" ht="15" customHeight="1" thickBot="1">
      <c r="A95" s="95" t="s">
        <v>172</v>
      </c>
      <c r="B95" s="274">
        <v>923</v>
      </c>
      <c r="C95" s="275">
        <v>5627</v>
      </c>
      <c r="D95" s="275">
        <v>10701</v>
      </c>
      <c r="E95" s="274">
        <v>16328</v>
      </c>
      <c r="F95" s="274">
        <v>17251</v>
      </c>
    </row>
    <row r="96" spans="1:6" ht="15" customHeight="1" thickTop="1" thickBot="1">
      <c r="A96" s="633" t="s">
        <v>99</v>
      </c>
      <c r="B96" s="638">
        <v>46801</v>
      </c>
      <c r="C96" s="638">
        <v>82934</v>
      </c>
      <c r="D96" s="638">
        <v>180212</v>
      </c>
      <c r="E96" s="638">
        <v>263146</v>
      </c>
      <c r="F96" s="638">
        <v>309947</v>
      </c>
    </row>
    <row r="97" spans="1:6" ht="15.75" customHeight="1" thickTop="1">
      <c r="A97" s="60"/>
      <c r="B97" s="60"/>
      <c r="C97" s="60"/>
      <c r="D97" s="60"/>
      <c r="E97" s="60"/>
      <c r="F97" s="60"/>
    </row>
    <row r="98" spans="1:6" ht="15.75" customHeight="1">
      <c r="A98" s="1200" t="s">
        <v>604</v>
      </c>
      <c r="B98" s="1200"/>
      <c r="C98" s="1200"/>
      <c r="D98" s="1200"/>
      <c r="E98" s="1200"/>
      <c r="F98" s="1200"/>
    </row>
    <row r="99" spans="1:6" ht="15.75" customHeight="1">
      <c r="A99" s="558" t="s">
        <v>17</v>
      </c>
      <c r="B99" s="60"/>
      <c r="C99" s="60"/>
      <c r="D99" s="60"/>
      <c r="E99" s="60"/>
      <c r="F99" s="60"/>
    </row>
    <row r="100" spans="1:6">
      <c r="A100" s="1058" t="s">
        <v>605</v>
      </c>
      <c r="B100" s="1058"/>
      <c r="C100" s="1058"/>
      <c r="D100" s="1058"/>
      <c r="E100" s="1058"/>
      <c r="F100" s="1058"/>
    </row>
    <row r="101" spans="1:6" ht="15.75" customHeight="1">
      <c r="A101" s="60"/>
      <c r="B101" s="97"/>
      <c r="C101" s="97"/>
      <c r="D101" s="97"/>
      <c r="E101" s="97"/>
      <c r="F101" s="97"/>
    </row>
    <row r="102" spans="1:6" ht="18.75">
      <c r="A102" s="60"/>
      <c r="B102" s="60"/>
      <c r="C102" s="60"/>
      <c r="D102" s="60"/>
      <c r="E102" s="60"/>
      <c r="F102" s="60"/>
    </row>
    <row r="103" spans="1:6" ht="30.75" customHeight="1" thickBot="1">
      <c r="A103" s="1201" t="s">
        <v>174</v>
      </c>
      <c r="B103" s="1201"/>
      <c r="C103" s="1201"/>
      <c r="D103" s="1201"/>
      <c r="E103" s="1201"/>
      <c r="F103" s="1201"/>
    </row>
    <row r="104" spans="1:6" s="94" customFormat="1" ht="57.75" thickTop="1" thickBot="1">
      <c r="A104" s="628" t="s">
        <v>25</v>
      </c>
      <c r="B104" s="629" t="s">
        <v>161</v>
      </c>
      <c r="C104" s="132" t="s">
        <v>162</v>
      </c>
      <c r="D104" s="132" t="s">
        <v>163</v>
      </c>
      <c r="E104" s="629" t="s">
        <v>164</v>
      </c>
      <c r="F104" s="628" t="s">
        <v>165</v>
      </c>
    </row>
    <row r="105" spans="1:6" ht="20.25" thickTop="1" thickBot="1">
      <c r="A105" s="95" t="s">
        <v>166</v>
      </c>
      <c r="B105" s="276">
        <v>5495</v>
      </c>
      <c r="C105" s="275">
        <v>4788</v>
      </c>
      <c r="D105" s="275">
        <v>6391</v>
      </c>
      <c r="E105" s="276">
        <v>11179</v>
      </c>
      <c r="F105" s="276">
        <v>16674</v>
      </c>
    </row>
    <row r="106" spans="1:6" ht="19.5" thickBot="1">
      <c r="A106" s="95" t="s">
        <v>176</v>
      </c>
      <c r="B106" s="276">
        <v>4244</v>
      </c>
      <c r="C106" s="275">
        <v>14167</v>
      </c>
      <c r="D106" s="275">
        <v>4870</v>
      </c>
      <c r="E106" s="276">
        <v>19037</v>
      </c>
      <c r="F106" s="276">
        <v>23281</v>
      </c>
    </row>
    <row r="107" spans="1:6" ht="19.5" thickBot="1">
      <c r="A107" s="95" t="s">
        <v>177</v>
      </c>
      <c r="B107" s="276">
        <v>342</v>
      </c>
      <c r="C107" s="275" t="s">
        <v>86</v>
      </c>
      <c r="D107" s="275" t="s">
        <v>86</v>
      </c>
      <c r="E107" s="276" t="s">
        <v>86</v>
      </c>
      <c r="F107" s="276">
        <v>342</v>
      </c>
    </row>
    <row r="108" spans="1:6" ht="19.5" thickBot="1">
      <c r="A108" s="95" t="s">
        <v>178</v>
      </c>
      <c r="B108" s="276">
        <v>288</v>
      </c>
      <c r="C108" s="275" t="s">
        <v>86</v>
      </c>
      <c r="D108" s="275" t="s">
        <v>86</v>
      </c>
      <c r="E108" s="276" t="s">
        <v>86</v>
      </c>
      <c r="F108" s="276">
        <v>288</v>
      </c>
    </row>
    <row r="109" spans="1:6" ht="19.5" thickBot="1">
      <c r="A109" s="95" t="s">
        <v>179</v>
      </c>
      <c r="B109" s="276">
        <v>1316</v>
      </c>
      <c r="C109" s="275" t="s">
        <v>86</v>
      </c>
      <c r="D109" s="275" t="s">
        <v>86</v>
      </c>
      <c r="E109" s="276" t="s">
        <v>86</v>
      </c>
      <c r="F109" s="276">
        <v>1316</v>
      </c>
    </row>
    <row r="110" spans="1:6" ht="19.5" thickBot="1">
      <c r="A110" s="95" t="s">
        <v>180</v>
      </c>
      <c r="B110" s="276">
        <v>13680</v>
      </c>
      <c r="C110" s="275">
        <v>24174</v>
      </c>
      <c r="D110" s="275">
        <v>30242</v>
      </c>
      <c r="E110" s="276">
        <v>54416</v>
      </c>
      <c r="F110" s="276">
        <v>68096</v>
      </c>
    </row>
    <row r="111" spans="1:6" ht="19.5" thickBot="1">
      <c r="A111" s="630" t="s">
        <v>167</v>
      </c>
      <c r="B111" s="639">
        <v>19870</v>
      </c>
      <c r="C111" s="637">
        <v>38341</v>
      </c>
      <c r="D111" s="637">
        <v>35112</v>
      </c>
      <c r="E111" s="639">
        <v>73453</v>
      </c>
      <c r="F111" s="639">
        <v>93323</v>
      </c>
    </row>
    <row r="112" spans="1:6" ht="19.5" thickBot="1">
      <c r="A112" s="95" t="s">
        <v>168</v>
      </c>
      <c r="B112" s="276">
        <v>193</v>
      </c>
      <c r="C112" s="275">
        <v>15962</v>
      </c>
      <c r="D112" s="275">
        <v>72959</v>
      </c>
      <c r="E112" s="276">
        <v>88921</v>
      </c>
      <c r="F112" s="276">
        <v>89114</v>
      </c>
    </row>
    <row r="113" spans="1:6" ht="19.5" thickBot="1">
      <c r="A113" s="95" t="s">
        <v>169</v>
      </c>
      <c r="B113" s="276">
        <v>129</v>
      </c>
      <c r="C113" s="275">
        <v>1890</v>
      </c>
      <c r="D113" s="275">
        <v>5335</v>
      </c>
      <c r="E113" s="276">
        <v>7225</v>
      </c>
      <c r="F113" s="276">
        <v>7354</v>
      </c>
    </row>
    <row r="114" spans="1:6" ht="19.5" thickBot="1">
      <c r="A114" s="95" t="s">
        <v>170</v>
      </c>
      <c r="B114" s="276">
        <v>2781</v>
      </c>
      <c r="C114" s="275" t="s">
        <v>86</v>
      </c>
      <c r="D114" s="275" t="s">
        <v>86</v>
      </c>
      <c r="E114" s="276" t="s">
        <v>86</v>
      </c>
      <c r="F114" s="276">
        <v>2781</v>
      </c>
    </row>
    <row r="115" spans="1:6" ht="19.5" thickBot="1">
      <c r="A115" s="95" t="s">
        <v>171</v>
      </c>
      <c r="B115" s="276">
        <v>388</v>
      </c>
      <c r="C115" s="275" t="s">
        <v>86</v>
      </c>
      <c r="D115" s="275" t="s">
        <v>86</v>
      </c>
      <c r="E115" s="276" t="s">
        <v>86</v>
      </c>
      <c r="F115" s="276">
        <v>388</v>
      </c>
    </row>
    <row r="116" spans="1:6" ht="19.5" thickBot="1">
      <c r="A116" s="95" t="s">
        <v>172</v>
      </c>
      <c r="B116" s="276">
        <v>725</v>
      </c>
      <c r="C116" s="275">
        <v>3738</v>
      </c>
      <c r="D116" s="275">
        <v>9897</v>
      </c>
      <c r="E116" s="276">
        <v>13635</v>
      </c>
      <c r="F116" s="276">
        <v>14360</v>
      </c>
    </row>
    <row r="117" spans="1:6" ht="20.25" thickTop="1" thickBot="1">
      <c r="A117" s="633" t="s">
        <v>99</v>
      </c>
      <c r="B117" s="638">
        <v>29581</v>
      </c>
      <c r="C117" s="638">
        <v>64719</v>
      </c>
      <c r="D117" s="638">
        <v>129694</v>
      </c>
      <c r="E117" s="638">
        <v>194413</v>
      </c>
      <c r="F117" s="638">
        <v>223994</v>
      </c>
    </row>
    <row r="118" spans="1:6" ht="19.5" thickTop="1">
      <c r="A118" s="60"/>
      <c r="B118" s="60"/>
      <c r="C118" s="60"/>
      <c r="D118" s="60"/>
      <c r="E118" s="60"/>
      <c r="F118" s="60"/>
    </row>
    <row r="119" spans="1:6" ht="18.75" customHeight="1">
      <c r="A119" s="1200" t="s">
        <v>606</v>
      </c>
      <c r="B119" s="1200"/>
      <c r="C119" s="1200"/>
      <c r="D119" s="1200"/>
      <c r="E119" s="1200"/>
      <c r="F119" s="1200"/>
    </row>
    <row r="120" spans="1:6" ht="18.75">
      <c r="A120" s="60"/>
      <c r="B120" s="60"/>
      <c r="C120" s="60"/>
      <c r="D120" s="60"/>
      <c r="E120" s="60"/>
      <c r="F120" s="60"/>
    </row>
    <row r="121" spans="1:6" ht="18.75">
      <c r="A121" s="60"/>
      <c r="B121" s="60"/>
      <c r="C121" s="60"/>
      <c r="D121" s="60"/>
      <c r="E121" s="60"/>
      <c r="F121" s="60"/>
    </row>
    <row r="122" spans="1:6" ht="30.75" customHeight="1" thickBot="1">
      <c r="A122" s="1201" t="s">
        <v>175</v>
      </c>
      <c r="B122" s="1201"/>
      <c r="C122" s="1201"/>
      <c r="D122" s="1201"/>
      <c r="E122" s="1201"/>
      <c r="F122" s="1201"/>
    </row>
    <row r="123" spans="1:6" s="94" customFormat="1" ht="57.75" thickTop="1" thickBot="1">
      <c r="A123" s="628" t="s">
        <v>25</v>
      </c>
      <c r="B123" s="629" t="s">
        <v>161</v>
      </c>
      <c r="C123" s="132" t="s">
        <v>162</v>
      </c>
      <c r="D123" s="132" t="s">
        <v>163</v>
      </c>
      <c r="E123" s="629" t="s">
        <v>164</v>
      </c>
      <c r="F123" s="628" t="s">
        <v>165</v>
      </c>
    </row>
    <row r="124" spans="1:6" ht="20.25" thickTop="1" thickBot="1">
      <c r="A124" s="95" t="s">
        <v>166</v>
      </c>
      <c r="B124" s="276">
        <v>4826</v>
      </c>
      <c r="C124" s="275">
        <v>5046</v>
      </c>
      <c r="D124" s="275">
        <v>7026</v>
      </c>
      <c r="E124" s="276">
        <v>12072</v>
      </c>
      <c r="F124" s="276">
        <v>16898</v>
      </c>
    </row>
    <row r="125" spans="1:6" ht="19.5" thickBot="1">
      <c r="A125" s="95" t="s">
        <v>176</v>
      </c>
      <c r="B125" s="276">
        <v>3421</v>
      </c>
      <c r="C125" s="275">
        <v>15813</v>
      </c>
      <c r="D125" s="275">
        <v>5887</v>
      </c>
      <c r="E125" s="276">
        <v>21700</v>
      </c>
      <c r="F125" s="276">
        <v>25121</v>
      </c>
    </row>
    <row r="126" spans="1:6" ht="19.5" thickBot="1">
      <c r="A126" s="95" t="s">
        <v>177</v>
      </c>
      <c r="B126" s="277"/>
      <c r="C126" s="277"/>
      <c r="D126" s="277"/>
      <c r="E126" s="276" t="s">
        <v>86</v>
      </c>
      <c r="F126" s="276" t="s">
        <v>86</v>
      </c>
    </row>
    <row r="127" spans="1:6" ht="19.5" thickBot="1">
      <c r="A127" s="95" t="s">
        <v>178</v>
      </c>
      <c r="B127" s="277"/>
      <c r="C127" s="277"/>
      <c r="D127" s="277"/>
      <c r="E127" s="276" t="s">
        <v>86</v>
      </c>
      <c r="F127" s="276" t="s">
        <v>86</v>
      </c>
    </row>
    <row r="128" spans="1:6" ht="19.5" thickBot="1">
      <c r="A128" s="95" t="s">
        <v>179</v>
      </c>
      <c r="B128" s="277"/>
      <c r="C128" s="277"/>
      <c r="D128" s="277"/>
      <c r="E128" s="276" t="s">
        <v>86</v>
      </c>
      <c r="F128" s="276" t="s">
        <v>86</v>
      </c>
    </row>
    <row r="129" spans="1:6" ht="19.5" thickBot="1">
      <c r="A129" s="95" t="s">
        <v>180</v>
      </c>
      <c r="B129" s="276">
        <v>14433</v>
      </c>
      <c r="C129" s="275">
        <v>22384</v>
      </c>
      <c r="D129" s="275">
        <v>30410</v>
      </c>
      <c r="E129" s="276">
        <v>52794</v>
      </c>
      <c r="F129" s="276">
        <v>67227</v>
      </c>
    </row>
    <row r="130" spans="1:6" ht="19.5" thickBot="1">
      <c r="A130" s="630" t="s">
        <v>167</v>
      </c>
      <c r="B130" s="639">
        <v>17854</v>
      </c>
      <c r="C130" s="637">
        <v>38197</v>
      </c>
      <c r="D130" s="637">
        <v>36297</v>
      </c>
      <c r="E130" s="639">
        <v>74494</v>
      </c>
      <c r="F130" s="639">
        <v>92348</v>
      </c>
    </row>
    <row r="131" spans="1:6" ht="19.5" thickBot="1">
      <c r="A131" s="95" t="s">
        <v>168</v>
      </c>
      <c r="B131" s="276">
        <v>174</v>
      </c>
      <c r="C131" s="275">
        <v>13910</v>
      </c>
      <c r="D131" s="275">
        <v>67154</v>
      </c>
      <c r="E131" s="276">
        <v>81064</v>
      </c>
      <c r="F131" s="276">
        <v>81238</v>
      </c>
    </row>
    <row r="132" spans="1:6" ht="19.5" thickBot="1">
      <c r="A132" s="95" t="s">
        <v>169</v>
      </c>
      <c r="B132" s="276">
        <v>145</v>
      </c>
      <c r="C132" s="275">
        <v>2046</v>
      </c>
      <c r="D132" s="275">
        <v>6074</v>
      </c>
      <c r="E132" s="276">
        <v>8120</v>
      </c>
      <c r="F132" s="276">
        <v>8265</v>
      </c>
    </row>
    <row r="133" spans="1:6" ht="19.5" thickBot="1">
      <c r="A133" s="95" t="s">
        <v>170</v>
      </c>
      <c r="B133" s="276">
        <v>2020</v>
      </c>
      <c r="C133" s="275" t="s">
        <v>86</v>
      </c>
      <c r="D133" s="275" t="s">
        <v>86</v>
      </c>
      <c r="E133" s="276" t="s">
        <v>86</v>
      </c>
      <c r="F133" s="276">
        <v>2020</v>
      </c>
    </row>
    <row r="134" spans="1:6" ht="19.5" thickBot="1">
      <c r="A134" s="95" t="s">
        <v>171</v>
      </c>
      <c r="B134" s="276">
        <v>449</v>
      </c>
      <c r="C134" s="275" t="s">
        <v>86</v>
      </c>
      <c r="D134" s="275" t="s">
        <v>86</v>
      </c>
      <c r="E134" s="276" t="s">
        <v>86</v>
      </c>
      <c r="F134" s="276">
        <v>449</v>
      </c>
    </row>
    <row r="135" spans="1:6" ht="19.5" thickBot="1">
      <c r="A135" s="95" t="s">
        <v>172</v>
      </c>
      <c r="B135" s="276">
        <v>671</v>
      </c>
      <c r="C135" s="275">
        <v>2844</v>
      </c>
      <c r="D135" s="275">
        <v>6279</v>
      </c>
      <c r="E135" s="276">
        <v>9123</v>
      </c>
      <c r="F135" s="276">
        <v>9794</v>
      </c>
    </row>
    <row r="136" spans="1:6" ht="20.25" thickTop="1" thickBot="1">
      <c r="A136" s="633" t="s">
        <v>99</v>
      </c>
      <c r="B136" s="638">
        <v>26139</v>
      </c>
      <c r="C136" s="638">
        <v>62043</v>
      </c>
      <c r="D136" s="638">
        <v>122830</v>
      </c>
      <c r="E136" s="638">
        <v>184873</v>
      </c>
      <c r="F136" s="638">
        <v>211012</v>
      </c>
    </row>
    <row r="137" spans="1:6" ht="19.5" thickTop="1">
      <c r="A137" s="60"/>
      <c r="B137" s="60"/>
      <c r="C137" s="60"/>
      <c r="D137" s="60"/>
      <c r="E137" s="60"/>
      <c r="F137" s="60"/>
    </row>
    <row r="138" spans="1:6" ht="18.75" customHeight="1">
      <c r="A138" s="1200" t="s">
        <v>607</v>
      </c>
      <c r="B138" s="1200"/>
      <c r="C138" s="1200"/>
      <c r="D138" s="1200"/>
      <c r="E138" s="1200"/>
      <c r="F138" s="1200"/>
    </row>
    <row r="139" spans="1:6" ht="18.75">
      <c r="A139" s="60"/>
      <c r="B139" s="60"/>
      <c r="C139" s="60"/>
      <c r="D139" s="60"/>
      <c r="E139" s="60"/>
      <c r="F139" s="60"/>
    </row>
    <row r="140" spans="1:6" ht="18.75">
      <c r="A140" s="60"/>
      <c r="B140" s="60"/>
      <c r="C140" s="60"/>
      <c r="D140" s="60"/>
      <c r="E140" s="60"/>
      <c r="F140" s="60"/>
    </row>
    <row r="141" spans="1:6" ht="30.75" customHeight="1" thickBot="1">
      <c r="A141" s="1201" t="s">
        <v>184</v>
      </c>
      <c r="B141" s="1201"/>
      <c r="C141" s="1201"/>
      <c r="D141" s="1201"/>
      <c r="E141" s="1201"/>
      <c r="F141" s="1201"/>
    </row>
    <row r="142" spans="1:6" s="94" customFormat="1" ht="57.75" thickTop="1" thickBot="1">
      <c r="A142" s="628" t="s">
        <v>25</v>
      </c>
      <c r="B142" s="629" t="s">
        <v>161</v>
      </c>
      <c r="C142" s="132" t="s">
        <v>162</v>
      </c>
      <c r="D142" s="132" t="s">
        <v>163</v>
      </c>
      <c r="E142" s="629" t="s">
        <v>164</v>
      </c>
      <c r="F142" s="628" t="s">
        <v>165</v>
      </c>
    </row>
    <row r="143" spans="1:6" ht="20.25" thickTop="1" thickBot="1">
      <c r="A143" s="95" t="s">
        <v>166</v>
      </c>
      <c r="B143" s="276">
        <v>4460</v>
      </c>
      <c r="C143" s="275">
        <v>4312</v>
      </c>
      <c r="D143" s="275">
        <v>2355</v>
      </c>
      <c r="E143" s="276">
        <v>6667</v>
      </c>
      <c r="F143" s="276">
        <v>11127</v>
      </c>
    </row>
    <row r="144" spans="1:6" ht="19.5" thickBot="1">
      <c r="A144" s="95" t="s">
        <v>176</v>
      </c>
      <c r="B144" s="276">
        <v>3529</v>
      </c>
      <c r="C144" s="275">
        <v>6461</v>
      </c>
      <c r="D144" s="275">
        <v>963</v>
      </c>
      <c r="E144" s="276">
        <v>7424</v>
      </c>
      <c r="F144" s="276">
        <v>10953</v>
      </c>
    </row>
    <row r="145" spans="1:6" ht="19.5" thickBot="1">
      <c r="A145" s="95" t="s">
        <v>177</v>
      </c>
      <c r="B145" s="277"/>
      <c r="C145" s="277"/>
      <c r="D145" s="277"/>
      <c r="E145" s="277">
        <v>0</v>
      </c>
      <c r="F145" s="277">
        <v>0</v>
      </c>
    </row>
    <row r="146" spans="1:6" ht="19.5" thickBot="1">
      <c r="A146" s="95" t="s">
        <v>178</v>
      </c>
      <c r="B146" s="277"/>
      <c r="C146" s="277"/>
      <c r="D146" s="277"/>
      <c r="E146" s="277">
        <v>0</v>
      </c>
      <c r="F146" s="277">
        <v>0</v>
      </c>
    </row>
    <row r="147" spans="1:6" ht="19.5" thickBot="1">
      <c r="A147" s="95" t="s">
        <v>179</v>
      </c>
      <c r="B147" s="277"/>
      <c r="C147" s="277"/>
      <c r="D147" s="277"/>
      <c r="E147" s="277">
        <v>0</v>
      </c>
      <c r="F147" s="277">
        <v>0</v>
      </c>
    </row>
    <row r="148" spans="1:6" ht="19.5" thickBot="1">
      <c r="A148" s="95" t="s">
        <v>180</v>
      </c>
      <c r="B148" s="276">
        <v>8989</v>
      </c>
      <c r="C148" s="275">
        <v>6166</v>
      </c>
      <c r="D148" s="275">
        <v>3049</v>
      </c>
      <c r="E148" s="276">
        <v>9215</v>
      </c>
      <c r="F148" s="276">
        <v>18204</v>
      </c>
    </row>
    <row r="149" spans="1:6" ht="19.5" thickBot="1">
      <c r="A149" s="630" t="s">
        <v>167</v>
      </c>
      <c r="B149" s="639">
        <v>12518</v>
      </c>
      <c r="C149" s="637">
        <v>12627</v>
      </c>
      <c r="D149" s="637">
        <v>4012</v>
      </c>
      <c r="E149" s="639">
        <v>16639</v>
      </c>
      <c r="F149" s="639">
        <v>29157</v>
      </c>
    </row>
    <row r="150" spans="1:6" ht="19.5" thickBot="1">
      <c r="A150" s="95" t="s">
        <v>168</v>
      </c>
      <c r="B150" s="276">
        <v>210</v>
      </c>
      <c r="C150" s="275">
        <v>5350</v>
      </c>
      <c r="D150" s="275">
        <v>16845</v>
      </c>
      <c r="E150" s="276">
        <v>22195</v>
      </c>
      <c r="F150" s="276">
        <v>22405</v>
      </c>
    </row>
    <row r="151" spans="1:6" ht="19.5" thickBot="1">
      <c r="A151" s="95" t="s">
        <v>169</v>
      </c>
      <c r="B151" s="276">
        <v>164</v>
      </c>
      <c r="C151" s="275">
        <v>847</v>
      </c>
      <c r="D151" s="275">
        <v>651</v>
      </c>
      <c r="E151" s="276">
        <v>1498</v>
      </c>
      <c r="F151" s="276">
        <v>1662</v>
      </c>
    </row>
    <row r="152" spans="1:6" ht="19.5" thickBot="1">
      <c r="A152" s="95" t="s">
        <v>170</v>
      </c>
      <c r="B152" s="276">
        <v>1255</v>
      </c>
      <c r="C152" s="275" t="s">
        <v>86</v>
      </c>
      <c r="D152" s="275" t="s">
        <v>86</v>
      </c>
      <c r="E152" s="276" t="s">
        <v>86</v>
      </c>
      <c r="F152" s="276">
        <v>1255</v>
      </c>
    </row>
    <row r="153" spans="1:6" ht="19.5" thickBot="1">
      <c r="A153" s="95" t="s">
        <v>171</v>
      </c>
      <c r="B153" s="277" t="s">
        <v>86</v>
      </c>
      <c r="C153" s="277" t="s">
        <v>86</v>
      </c>
      <c r="D153" s="277" t="s">
        <v>86</v>
      </c>
      <c r="E153" s="277" t="s">
        <v>86</v>
      </c>
      <c r="F153" s="277" t="s">
        <v>86</v>
      </c>
    </row>
    <row r="154" spans="1:6" ht="19.5" thickBot="1">
      <c r="A154" s="95" t="s">
        <v>172</v>
      </c>
      <c r="B154" s="276">
        <v>696</v>
      </c>
      <c r="C154" s="275">
        <v>1547</v>
      </c>
      <c r="D154" s="275">
        <v>6103</v>
      </c>
      <c r="E154" s="276">
        <v>7650</v>
      </c>
      <c r="F154" s="276">
        <v>8346</v>
      </c>
    </row>
    <row r="155" spans="1:6" ht="20.25" thickTop="1" thickBot="1">
      <c r="A155" s="633" t="s">
        <v>99</v>
      </c>
      <c r="B155" s="638">
        <v>19303</v>
      </c>
      <c r="C155" s="638">
        <v>24683</v>
      </c>
      <c r="D155" s="638">
        <v>29966</v>
      </c>
      <c r="E155" s="638">
        <v>54649</v>
      </c>
      <c r="F155" s="638">
        <v>73952</v>
      </c>
    </row>
    <row r="156" spans="1:6" ht="19.5" thickTop="1">
      <c r="A156" s="60"/>
      <c r="B156" s="60"/>
      <c r="C156" s="60"/>
      <c r="D156" s="60"/>
      <c r="E156" s="60"/>
      <c r="F156" s="60"/>
    </row>
    <row r="157" spans="1:6">
      <c r="A157" s="1200" t="s">
        <v>289</v>
      </c>
      <c r="B157" s="1200"/>
      <c r="C157" s="1200"/>
      <c r="D157" s="1200"/>
      <c r="E157" s="1200"/>
      <c r="F157" s="1200"/>
    </row>
  </sheetData>
  <mergeCells count="15">
    <mergeCell ref="A157:F157"/>
    <mergeCell ref="A3:F3"/>
    <mergeCell ref="A25:F25"/>
    <mergeCell ref="A141:F141"/>
    <mergeCell ref="A100:F100"/>
    <mergeCell ref="A77:F77"/>
    <mergeCell ref="A81:F81"/>
    <mergeCell ref="A29:F29"/>
    <mergeCell ref="A51:F51"/>
    <mergeCell ref="A55:F55"/>
    <mergeCell ref="A103:F103"/>
    <mergeCell ref="A122:F122"/>
    <mergeCell ref="A98:F98"/>
    <mergeCell ref="A119:F119"/>
    <mergeCell ref="A138:F138"/>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sheetPr>
  <dimension ref="A1:G28"/>
  <sheetViews>
    <sheetView showGridLines="0" zoomScaleNormal="100" workbookViewId="0"/>
  </sheetViews>
  <sheetFormatPr defaultColWidth="9.140625" defaultRowHeight="16.5"/>
  <cols>
    <col min="1" max="1" width="34" style="146" customWidth="1"/>
    <col min="2" max="2" width="15.140625" style="146" customWidth="1"/>
    <col min="3" max="3" width="13.85546875" style="146" bestFit="1" customWidth="1"/>
    <col min="4" max="4" width="14.28515625" style="146" bestFit="1" customWidth="1"/>
    <col min="5" max="5" width="13.85546875" style="146" bestFit="1" customWidth="1"/>
    <col min="6" max="6" width="14.28515625" style="146" bestFit="1" customWidth="1"/>
    <col min="7" max="7" width="13.28515625" style="146" customWidth="1"/>
    <col min="8" max="16384" width="9.140625" style="146"/>
  </cols>
  <sheetData>
    <row r="1" spans="1:7" ht="18.75">
      <c r="A1" s="617" t="s">
        <v>439</v>
      </c>
      <c r="B1" s="615"/>
      <c r="C1" s="615"/>
      <c r="D1" s="615"/>
      <c r="E1" s="615"/>
      <c r="F1" s="618"/>
      <c r="G1" s="615"/>
    </row>
    <row r="2" spans="1:7" ht="19.5" thickBot="1">
      <c r="A2" s="617"/>
      <c r="B2" s="615"/>
      <c r="C2" s="615"/>
      <c r="D2" s="615"/>
      <c r="E2" s="615"/>
      <c r="F2" s="618"/>
      <c r="G2" s="615"/>
    </row>
    <row r="3" spans="1:7" ht="26.25" customHeight="1" thickTop="1" thickBot="1">
      <c r="A3" s="1204" t="s">
        <v>772</v>
      </c>
      <c r="B3" s="1205"/>
      <c r="C3" s="1205"/>
      <c r="D3" s="1205"/>
      <c r="E3" s="1205"/>
      <c r="F3" s="1205"/>
      <c r="G3" s="1206"/>
    </row>
    <row r="4" spans="1:7" ht="21" customHeight="1" thickTop="1">
      <c r="A4" s="1207" t="s">
        <v>25</v>
      </c>
      <c r="B4" s="1209" t="s">
        <v>440</v>
      </c>
      <c r="C4" s="1210"/>
      <c r="D4" s="1209" t="s">
        <v>441</v>
      </c>
      <c r="E4" s="1210"/>
      <c r="F4" s="1213" t="s">
        <v>442</v>
      </c>
      <c r="G4" s="1214"/>
    </row>
    <row r="5" spans="1:7" ht="16.5" customHeight="1">
      <c r="A5" s="1207"/>
      <c r="B5" s="1211"/>
      <c r="C5" s="1212"/>
      <c r="D5" s="1211"/>
      <c r="E5" s="1212"/>
      <c r="F5" s="1213"/>
      <c r="G5" s="1214"/>
    </row>
    <row r="6" spans="1:7" ht="26.25" customHeight="1" thickBot="1">
      <c r="A6" s="1208"/>
      <c r="B6" s="619" t="s">
        <v>774</v>
      </c>
      <c r="C6" s="620" t="s">
        <v>443</v>
      </c>
      <c r="D6" s="619" t="s">
        <v>774</v>
      </c>
      <c r="E6" s="620" t="s">
        <v>443</v>
      </c>
      <c r="F6" s="621" t="s">
        <v>25</v>
      </c>
      <c r="G6" s="616" t="s">
        <v>101</v>
      </c>
    </row>
    <row r="7" spans="1:7" ht="20.25" thickTop="1" thickBot="1">
      <c r="A7" s="278" t="s">
        <v>444</v>
      </c>
      <c r="B7" s="279">
        <v>9046</v>
      </c>
      <c r="C7" s="280"/>
      <c r="D7" s="281">
        <v>16169</v>
      </c>
      <c r="E7" s="282"/>
      <c r="F7" s="283">
        <v>25215</v>
      </c>
      <c r="G7" s="284">
        <v>0.66</v>
      </c>
    </row>
    <row r="8" spans="1:7" ht="20.25" thickTop="1" thickBot="1">
      <c r="A8" s="285" t="s">
        <v>445</v>
      </c>
      <c r="B8" s="279">
        <v>704</v>
      </c>
      <c r="C8" s="280"/>
      <c r="D8" s="281">
        <v>0</v>
      </c>
      <c r="E8" s="282"/>
      <c r="F8" s="283">
        <v>704</v>
      </c>
      <c r="G8" s="284">
        <v>0.02</v>
      </c>
    </row>
    <row r="9" spans="1:7" ht="20.25" thickTop="1" thickBot="1">
      <c r="A9" s="285" t="s">
        <v>446</v>
      </c>
      <c r="B9" s="279">
        <v>274</v>
      </c>
      <c r="C9" s="280"/>
      <c r="D9" s="281">
        <v>4764</v>
      </c>
      <c r="E9" s="282"/>
      <c r="F9" s="283">
        <v>5038</v>
      </c>
      <c r="G9" s="284">
        <v>0.13</v>
      </c>
    </row>
    <row r="10" spans="1:7" ht="20.25" thickTop="1" thickBot="1">
      <c r="A10" s="285" t="s">
        <v>447</v>
      </c>
      <c r="B10" s="279">
        <v>133</v>
      </c>
      <c r="C10" s="280"/>
      <c r="D10" s="281">
        <v>811</v>
      </c>
      <c r="E10" s="282"/>
      <c r="F10" s="283">
        <v>944</v>
      </c>
      <c r="G10" s="284">
        <v>0.02</v>
      </c>
    </row>
    <row r="11" spans="1:7" ht="20.25" thickTop="1" thickBot="1">
      <c r="A11" s="285" t="s">
        <v>448</v>
      </c>
      <c r="B11" s="279">
        <v>169</v>
      </c>
      <c r="C11" s="280"/>
      <c r="D11" s="281">
        <v>1724</v>
      </c>
      <c r="E11" s="282"/>
      <c r="F11" s="283">
        <v>1893</v>
      </c>
      <c r="G11" s="284">
        <v>0.05</v>
      </c>
    </row>
    <row r="12" spans="1:7" ht="20.25" thickTop="1" thickBot="1">
      <c r="A12" s="285" t="s">
        <v>449</v>
      </c>
      <c r="B12" s="279">
        <v>79</v>
      </c>
      <c r="C12" s="280"/>
      <c r="D12" s="281">
        <v>457</v>
      </c>
      <c r="E12" s="282"/>
      <c r="F12" s="283">
        <v>536</v>
      </c>
      <c r="G12" s="284">
        <v>0.01</v>
      </c>
    </row>
    <row r="13" spans="1:7" ht="20.25" thickTop="1" thickBot="1">
      <c r="A13" s="285" t="s">
        <v>450</v>
      </c>
      <c r="B13" s="279">
        <v>0</v>
      </c>
      <c r="C13" s="280"/>
      <c r="D13" s="281">
        <v>304</v>
      </c>
      <c r="E13" s="282"/>
      <c r="F13" s="283">
        <v>304</v>
      </c>
      <c r="G13" s="284">
        <v>0.01</v>
      </c>
    </row>
    <row r="14" spans="1:7" ht="20.25" thickTop="1" thickBot="1">
      <c r="A14" s="285" t="s">
        <v>451</v>
      </c>
      <c r="B14" s="279">
        <v>35</v>
      </c>
      <c r="C14" s="280"/>
      <c r="D14" s="281">
        <v>88</v>
      </c>
      <c r="E14" s="282"/>
      <c r="F14" s="283">
        <v>123</v>
      </c>
      <c r="G14" s="284">
        <v>0</v>
      </c>
    </row>
    <row r="15" spans="1:7" ht="20.25" thickTop="1" thickBot="1">
      <c r="A15" s="285" t="s">
        <v>452</v>
      </c>
      <c r="B15" s="279">
        <v>55</v>
      </c>
      <c r="C15" s="280"/>
      <c r="D15" s="281">
        <v>133</v>
      </c>
      <c r="E15" s="282"/>
      <c r="F15" s="283">
        <v>188</v>
      </c>
      <c r="G15" s="284">
        <v>0</v>
      </c>
    </row>
    <row r="16" spans="1:7" ht="20.25" thickTop="1" thickBot="1">
      <c r="A16" s="285" t="s">
        <v>453</v>
      </c>
      <c r="B16" s="279">
        <v>89</v>
      </c>
      <c r="C16" s="280"/>
      <c r="D16" s="281">
        <v>134</v>
      </c>
      <c r="E16" s="282"/>
      <c r="F16" s="283">
        <v>223</v>
      </c>
      <c r="G16" s="284">
        <v>0.01</v>
      </c>
    </row>
    <row r="17" spans="1:7" ht="20.25" thickTop="1" thickBot="1">
      <c r="A17" s="285" t="s">
        <v>454</v>
      </c>
      <c r="B17" s="279">
        <v>12</v>
      </c>
      <c r="C17" s="280"/>
      <c r="D17" s="281">
        <v>253</v>
      </c>
      <c r="E17" s="282"/>
      <c r="F17" s="283">
        <v>265</v>
      </c>
      <c r="G17" s="284">
        <v>0.01</v>
      </c>
    </row>
    <row r="18" spans="1:7" ht="21" thickTop="1" thickBot="1">
      <c r="A18" s="285" t="s">
        <v>459</v>
      </c>
      <c r="B18" s="279">
        <v>404</v>
      </c>
      <c r="C18" s="280"/>
      <c r="D18" s="281">
        <v>2169</v>
      </c>
      <c r="E18" s="282"/>
      <c r="F18" s="283">
        <v>2573</v>
      </c>
      <c r="G18" s="284">
        <v>7.0000000000000007E-2</v>
      </c>
    </row>
    <row r="19" spans="1:7" ht="20.25" thickTop="1" thickBot="1">
      <c r="A19" s="285" t="s">
        <v>455</v>
      </c>
      <c r="B19" s="279">
        <v>90</v>
      </c>
      <c r="C19" s="280"/>
      <c r="D19" s="281">
        <v>347</v>
      </c>
      <c r="E19" s="282"/>
      <c r="F19" s="283">
        <v>437</v>
      </c>
      <c r="G19" s="284">
        <v>0.01</v>
      </c>
    </row>
    <row r="20" spans="1:7" ht="21" customHeight="1" thickTop="1" thickBot="1">
      <c r="A20" s="622" t="s">
        <v>456</v>
      </c>
      <c r="B20" s="624">
        <v>11090</v>
      </c>
      <c r="C20" s="286"/>
      <c r="D20" s="624">
        <v>27353</v>
      </c>
      <c r="E20" s="287"/>
      <c r="F20" s="624">
        <v>38443</v>
      </c>
      <c r="G20" s="625">
        <v>1.0000000000000002</v>
      </c>
    </row>
    <row r="21" spans="1:7" ht="19.5" thickTop="1">
      <c r="A21" s="147"/>
      <c r="B21" s="147"/>
      <c r="C21" s="147"/>
      <c r="D21" s="147"/>
      <c r="E21" s="147"/>
      <c r="F21" s="147"/>
      <c r="G21" s="147"/>
    </row>
    <row r="22" spans="1:7">
      <c r="A22" s="623" t="s">
        <v>17</v>
      </c>
    </row>
    <row r="23" spans="1:7">
      <c r="A23" s="1203" t="s">
        <v>608</v>
      </c>
      <c r="B23" s="1203"/>
      <c r="C23" s="1203"/>
      <c r="D23" s="1203"/>
      <c r="E23" s="1203"/>
      <c r="F23" s="1203"/>
      <c r="G23" s="1203"/>
    </row>
    <row r="24" spans="1:7">
      <c r="A24" s="1203" t="s">
        <v>609</v>
      </c>
      <c r="B24" s="1203"/>
      <c r="C24" s="1203"/>
      <c r="D24" s="1203"/>
      <c r="E24" s="1203"/>
      <c r="F24" s="1203"/>
      <c r="G24" s="1203"/>
    </row>
    <row r="25" spans="1:7">
      <c r="A25" s="148"/>
    </row>
    <row r="28" spans="1:7">
      <c r="B28" s="149"/>
      <c r="F28" s="150"/>
    </row>
  </sheetData>
  <mergeCells count="7">
    <mergeCell ref="A24:G24"/>
    <mergeCell ref="A3:G3"/>
    <mergeCell ref="A4:A6"/>
    <mergeCell ref="B4:C5"/>
    <mergeCell ref="D4:E5"/>
    <mergeCell ref="F4:G5"/>
    <mergeCell ref="A23:G2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sheetPr>
  <dimension ref="A1:C51"/>
  <sheetViews>
    <sheetView showGridLines="0" workbookViewId="0"/>
  </sheetViews>
  <sheetFormatPr defaultColWidth="9.140625" defaultRowHeight="16.5"/>
  <cols>
    <col min="1" max="1" width="33.140625" style="2" customWidth="1"/>
    <col min="2" max="3" width="24.42578125" style="2" customWidth="1"/>
    <col min="4" max="16384" width="9.140625" style="2"/>
  </cols>
  <sheetData>
    <row r="1" spans="1:3" ht="15.75" customHeight="1">
      <c r="A1" s="550" t="s">
        <v>225</v>
      </c>
      <c r="B1" s="583"/>
      <c r="C1" s="583"/>
    </row>
    <row r="2" spans="1:3" ht="15.75" customHeight="1">
      <c r="A2" s="550"/>
      <c r="B2" s="583"/>
      <c r="C2" s="583"/>
    </row>
    <row r="3" spans="1:3" s="94" customFormat="1" ht="21" customHeight="1">
      <c r="A3" s="1218" t="s">
        <v>776</v>
      </c>
      <c r="B3" s="1219"/>
      <c r="C3" s="1219"/>
    </row>
    <row r="4" spans="1:3" s="94" customFormat="1" ht="39" customHeight="1">
      <c r="A4" s="1215" t="s">
        <v>370</v>
      </c>
      <c r="B4" s="1217" t="s">
        <v>292</v>
      </c>
      <c r="C4" s="1217"/>
    </row>
    <row r="5" spans="1:3" s="94" customFormat="1" ht="19.5" customHeight="1" thickBot="1">
      <c r="A5" s="1216"/>
      <c r="B5" s="710" t="s">
        <v>25</v>
      </c>
      <c r="C5" s="710" t="s">
        <v>101</v>
      </c>
    </row>
    <row r="6" spans="1:3" s="94" customFormat="1" ht="19.5" thickBot="1">
      <c r="A6" s="95" t="s">
        <v>121</v>
      </c>
      <c r="B6" s="288">
        <v>4720</v>
      </c>
      <c r="C6" s="289">
        <v>0.12</v>
      </c>
    </row>
    <row r="7" spans="1:3" s="94" customFormat="1" ht="19.5" thickBot="1">
      <c r="A7" s="95" t="s">
        <v>122</v>
      </c>
      <c r="B7" s="288">
        <v>14276</v>
      </c>
      <c r="C7" s="289">
        <v>0.37</v>
      </c>
    </row>
    <row r="8" spans="1:3" s="94" customFormat="1" ht="19.5" thickBot="1">
      <c r="A8" s="95" t="s">
        <v>47</v>
      </c>
      <c r="B8" s="288">
        <v>11825</v>
      </c>
      <c r="C8" s="289">
        <v>0.31</v>
      </c>
    </row>
    <row r="9" spans="1:3" s="94" customFormat="1" ht="19.5" thickBot="1">
      <c r="A9" s="95" t="s">
        <v>123</v>
      </c>
      <c r="B9" s="288">
        <v>7355</v>
      </c>
      <c r="C9" s="289">
        <v>0.19</v>
      </c>
    </row>
    <row r="10" spans="1:3" s="94" customFormat="1" ht="19.5" thickBot="1">
      <c r="A10" s="95" t="s">
        <v>336</v>
      </c>
      <c r="B10" s="288">
        <v>250</v>
      </c>
      <c r="C10" s="289">
        <v>0.01</v>
      </c>
    </row>
    <row r="11" spans="1:3" s="94" customFormat="1" ht="19.5" thickBot="1">
      <c r="A11" s="419" t="s">
        <v>495</v>
      </c>
      <c r="B11" s="288">
        <v>17</v>
      </c>
      <c r="C11" s="289" t="s">
        <v>86</v>
      </c>
    </row>
    <row r="12" spans="1:3" s="94" customFormat="1" ht="20.25" thickTop="1" thickBot="1">
      <c r="A12" s="711" t="s">
        <v>99</v>
      </c>
      <c r="B12" s="712">
        <v>38443</v>
      </c>
      <c r="C12" s="713">
        <v>1</v>
      </c>
    </row>
    <row r="13" spans="1:3" s="94" customFormat="1" ht="19.5" thickTop="1">
      <c r="A13" s="60"/>
      <c r="B13" s="60"/>
      <c r="C13" s="60"/>
    </row>
    <row r="14" spans="1:3" s="94" customFormat="1">
      <c r="A14" s="31"/>
      <c r="B14" s="2"/>
      <c r="C14" s="2"/>
    </row>
    <row r="15" spans="1:3" ht="15.75" customHeight="1">
      <c r="A15" s="145"/>
      <c r="B15" s="98"/>
    </row>
    <row r="16" spans="1:3" s="94" customFormat="1" ht="21" customHeight="1">
      <c r="A16" s="1218" t="s">
        <v>482</v>
      </c>
      <c r="B16" s="1219"/>
      <c r="C16" s="1219"/>
    </row>
    <row r="17" spans="1:3" s="94" customFormat="1" ht="39" customHeight="1">
      <c r="A17" s="1215" t="s">
        <v>370</v>
      </c>
      <c r="B17" s="1217" t="s">
        <v>292</v>
      </c>
      <c r="C17" s="1217"/>
    </row>
    <row r="18" spans="1:3" s="94" customFormat="1" ht="19.5" customHeight="1" thickBot="1">
      <c r="A18" s="1216"/>
      <c r="B18" s="710" t="s">
        <v>25</v>
      </c>
      <c r="C18" s="710" t="s">
        <v>101</v>
      </c>
    </row>
    <row r="19" spans="1:3" s="94" customFormat="1" ht="19.5" thickBot="1">
      <c r="A19" s="95" t="s">
        <v>121</v>
      </c>
      <c r="B19" s="288">
        <v>4363</v>
      </c>
      <c r="C19" s="289">
        <v>0.14000000000000001</v>
      </c>
    </row>
    <row r="20" spans="1:3" s="94" customFormat="1" ht="19.5" thickBot="1">
      <c r="A20" s="95" t="s">
        <v>122</v>
      </c>
      <c r="B20" s="288">
        <v>9999</v>
      </c>
      <c r="C20" s="289">
        <v>0.32</v>
      </c>
    </row>
    <row r="21" spans="1:3" s="94" customFormat="1" ht="19.5" thickBot="1">
      <c r="A21" s="95" t="s">
        <v>47</v>
      </c>
      <c r="B21" s="288">
        <v>10471</v>
      </c>
      <c r="C21" s="289">
        <v>0.33</v>
      </c>
    </row>
    <row r="22" spans="1:3" s="94" customFormat="1" ht="19.5" thickBot="1">
      <c r="A22" s="95" t="s">
        <v>123</v>
      </c>
      <c r="B22" s="288">
        <v>5939</v>
      </c>
      <c r="C22" s="289">
        <v>0.19</v>
      </c>
    </row>
    <row r="23" spans="1:3" s="94" customFormat="1" ht="19.5" thickBot="1">
      <c r="A23" s="95" t="s">
        <v>336</v>
      </c>
      <c r="B23" s="288">
        <v>405</v>
      </c>
      <c r="C23" s="289">
        <v>0.01</v>
      </c>
    </row>
    <row r="24" spans="1:3" s="94" customFormat="1" ht="19.5" thickBot="1">
      <c r="A24" s="419" t="s">
        <v>495</v>
      </c>
      <c r="B24" s="288">
        <v>111</v>
      </c>
      <c r="C24" s="289">
        <v>0.01</v>
      </c>
    </row>
    <row r="25" spans="1:3" s="94" customFormat="1" ht="20.25" thickTop="1" thickBot="1">
      <c r="A25" s="711" t="s">
        <v>99</v>
      </c>
      <c r="B25" s="712">
        <v>31288</v>
      </c>
      <c r="C25" s="713">
        <v>1</v>
      </c>
    </row>
    <row r="26" spans="1:3" s="94" customFormat="1" ht="19.5" thickTop="1">
      <c r="A26" s="60"/>
      <c r="B26" s="60"/>
      <c r="C26" s="60"/>
    </row>
    <row r="27" spans="1:3" s="94" customFormat="1">
      <c r="A27" s="31"/>
      <c r="B27" s="2"/>
      <c r="C27" s="2"/>
    </row>
    <row r="28" spans="1:3" ht="15.75" customHeight="1">
      <c r="A28" s="145"/>
      <c r="B28" s="98"/>
    </row>
    <row r="29" spans="1:3" s="94" customFormat="1" ht="21" customHeight="1">
      <c r="A29" s="1218" t="s">
        <v>387</v>
      </c>
      <c r="B29" s="1219"/>
      <c r="C29" s="1219"/>
    </row>
    <row r="30" spans="1:3" s="94" customFormat="1" ht="39" customHeight="1">
      <c r="A30" s="1215" t="s">
        <v>370</v>
      </c>
      <c r="B30" s="1217" t="s">
        <v>292</v>
      </c>
      <c r="C30" s="1217"/>
    </row>
    <row r="31" spans="1:3" s="94" customFormat="1" ht="19.5" customHeight="1" thickBot="1">
      <c r="A31" s="1216"/>
      <c r="B31" s="710" t="s">
        <v>25</v>
      </c>
      <c r="C31" s="710" t="s">
        <v>101</v>
      </c>
    </row>
    <row r="32" spans="1:3" s="94" customFormat="1" ht="19.5" thickBot="1">
      <c r="A32" s="95" t="s">
        <v>121</v>
      </c>
      <c r="B32" s="288">
        <v>4795</v>
      </c>
      <c r="C32" s="289">
        <v>0.12</v>
      </c>
    </row>
    <row r="33" spans="1:3" s="94" customFormat="1" ht="19.5" thickBot="1">
      <c r="A33" s="95" t="s">
        <v>122</v>
      </c>
      <c r="B33" s="292">
        <v>14497</v>
      </c>
      <c r="C33" s="210">
        <v>0.36</v>
      </c>
    </row>
    <row r="34" spans="1:3" s="94" customFormat="1" ht="19.5" thickBot="1">
      <c r="A34" s="95" t="s">
        <v>47</v>
      </c>
      <c r="B34" s="292">
        <v>13229</v>
      </c>
      <c r="C34" s="210">
        <v>0.33</v>
      </c>
    </row>
    <row r="35" spans="1:3" s="94" customFormat="1" ht="19.5" thickBot="1">
      <c r="A35" s="95" t="s">
        <v>123</v>
      </c>
      <c r="B35" s="292">
        <v>6852</v>
      </c>
      <c r="C35" s="293">
        <v>0.17</v>
      </c>
    </row>
    <row r="36" spans="1:3" s="94" customFormat="1" ht="19.5" thickBot="1">
      <c r="A36" s="95" t="s">
        <v>357</v>
      </c>
      <c r="B36" s="290">
        <v>685</v>
      </c>
      <c r="C36" s="291">
        <v>0.02</v>
      </c>
    </row>
    <row r="37" spans="1:3" s="94" customFormat="1" ht="20.25" thickTop="1" thickBot="1">
      <c r="A37" s="711" t="s">
        <v>99</v>
      </c>
      <c r="B37" s="712">
        <v>40058</v>
      </c>
      <c r="C37" s="713">
        <v>1</v>
      </c>
    </row>
    <row r="38" spans="1:3" s="94" customFormat="1" ht="19.5" thickTop="1">
      <c r="A38" s="60"/>
      <c r="B38" s="60"/>
      <c r="C38" s="60"/>
    </row>
    <row r="39" spans="1:3" s="94" customFormat="1">
      <c r="A39" s="1200" t="s">
        <v>460</v>
      </c>
      <c r="B39" s="1200"/>
      <c r="C39" s="1200"/>
    </row>
    <row r="40" spans="1:3" s="94" customFormat="1">
      <c r="A40" s="31"/>
      <c r="B40" s="2"/>
      <c r="C40" s="2"/>
    </row>
    <row r="41" spans="1:3" s="94" customFormat="1" ht="21" customHeight="1">
      <c r="A41" s="1218" t="s">
        <v>371</v>
      </c>
      <c r="B41" s="1219"/>
      <c r="C41" s="1219"/>
    </row>
    <row r="42" spans="1:3" s="94" customFormat="1" ht="39" customHeight="1">
      <c r="A42" s="1215" t="s">
        <v>370</v>
      </c>
      <c r="B42" s="1217" t="s">
        <v>292</v>
      </c>
      <c r="C42" s="1217"/>
    </row>
    <row r="43" spans="1:3" s="94" customFormat="1" ht="19.5" customHeight="1" thickBot="1">
      <c r="A43" s="1216"/>
      <c r="B43" s="628" t="s">
        <v>25</v>
      </c>
      <c r="C43" s="628" t="s">
        <v>101</v>
      </c>
    </row>
    <row r="44" spans="1:3" s="94" customFormat="1" ht="19.5" thickBot="1">
      <c r="A44" s="95" t="s">
        <v>121</v>
      </c>
      <c r="B44" s="288">
        <v>4959</v>
      </c>
      <c r="C44" s="289">
        <v>0.12</v>
      </c>
    </row>
    <row r="45" spans="1:3" s="94" customFormat="1" ht="19.5" thickBot="1">
      <c r="A45" s="95" t="s">
        <v>122</v>
      </c>
      <c r="B45" s="292">
        <v>12438</v>
      </c>
      <c r="C45" s="210">
        <v>0.31</v>
      </c>
    </row>
    <row r="46" spans="1:3" s="94" customFormat="1" ht="19.5" thickBot="1">
      <c r="A46" s="95" t="s">
        <v>47</v>
      </c>
      <c r="B46" s="292">
        <v>14507</v>
      </c>
      <c r="C46" s="210">
        <v>0.37</v>
      </c>
    </row>
    <row r="47" spans="1:3" s="94" customFormat="1" ht="19.5" thickBot="1">
      <c r="A47" s="95" t="s">
        <v>123</v>
      </c>
      <c r="B47" s="292">
        <v>7346</v>
      </c>
      <c r="C47" s="293">
        <v>0.19</v>
      </c>
    </row>
    <row r="48" spans="1:3" s="94" customFormat="1" ht="19.5" thickBot="1">
      <c r="A48" s="95" t="s">
        <v>357</v>
      </c>
      <c r="B48" s="290">
        <v>526</v>
      </c>
      <c r="C48" s="291">
        <v>0.01</v>
      </c>
    </row>
    <row r="49" spans="1:3" s="94" customFormat="1" ht="20.25" thickTop="1" thickBot="1">
      <c r="A49" s="711" t="s">
        <v>99</v>
      </c>
      <c r="B49" s="712">
        <v>39776</v>
      </c>
      <c r="C49" s="713">
        <v>1</v>
      </c>
    </row>
    <row r="50" spans="1:3" s="94" customFormat="1" ht="19.5" thickTop="1">
      <c r="A50" s="60"/>
      <c r="B50" s="60"/>
      <c r="C50" s="60"/>
    </row>
    <row r="51" spans="1:3" s="94" customFormat="1">
      <c r="A51" s="1200" t="s">
        <v>398</v>
      </c>
      <c r="B51" s="1200"/>
      <c r="C51" s="1200"/>
    </row>
  </sheetData>
  <mergeCells count="14">
    <mergeCell ref="A3:C3"/>
    <mergeCell ref="A4:A5"/>
    <mergeCell ref="B4:C4"/>
    <mergeCell ref="A16:C16"/>
    <mergeCell ref="A17:A18"/>
    <mergeCell ref="B17:C17"/>
    <mergeCell ref="A51:C51"/>
    <mergeCell ref="A30:A31"/>
    <mergeCell ref="B30:C30"/>
    <mergeCell ref="A29:C29"/>
    <mergeCell ref="A39:C39"/>
    <mergeCell ref="A41:C41"/>
    <mergeCell ref="A42:A43"/>
    <mergeCell ref="B42:C4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sheetPr>
  <dimension ref="A1:I108"/>
  <sheetViews>
    <sheetView showGridLines="0" zoomScaleNormal="100" workbookViewId="0"/>
  </sheetViews>
  <sheetFormatPr defaultColWidth="9.140625" defaultRowHeight="16.5"/>
  <cols>
    <col min="1" max="1" width="55.5703125" style="2" bestFit="1" customWidth="1"/>
    <col min="2" max="7" width="14.28515625" style="2" customWidth="1"/>
    <col min="8" max="8" width="6.28515625" style="2" customWidth="1"/>
    <col min="9" max="9" width="14.28515625" style="2" customWidth="1"/>
    <col min="10" max="16384" width="9.140625" style="2"/>
  </cols>
  <sheetData>
    <row r="1" spans="1:9" ht="18.75">
      <c r="A1" s="609" t="s">
        <v>136</v>
      </c>
      <c r="B1" s="583"/>
      <c r="C1" s="583"/>
      <c r="D1" s="583"/>
      <c r="E1" s="627"/>
      <c r="F1" s="583"/>
      <c r="G1" s="583"/>
      <c r="H1" s="583"/>
      <c r="I1" s="583"/>
    </row>
    <row r="2" spans="1:9" ht="19.5" thickBot="1">
      <c r="A2" s="609"/>
      <c r="B2" s="583"/>
      <c r="C2" s="583"/>
      <c r="D2" s="583"/>
      <c r="E2" s="627"/>
      <c r="F2" s="583"/>
      <c r="G2" s="583"/>
      <c r="H2" s="583"/>
      <c r="I2" s="583"/>
    </row>
    <row r="3" spans="1:9" ht="41.25" customHeight="1" thickTop="1" thickBot="1">
      <c r="A3" s="674" t="s">
        <v>777</v>
      </c>
      <c r="B3" s="588" t="s">
        <v>121</v>
      </c>
      <c r="C3" s="588" t="s">
        <v>122</v>
      </c>
      <c r="D3" s="588" t="s">
        <v>47</v>
      </c>
      <c r="E3" s="588" t="s">
        <v>123</v>
      </c>
      <c r="F3" s="588" t="s">
        <v>124</v>
      </c>
      <c r="G3" s="588" t="s">
        <v>99</v>
      </c>
      <c r="H3" s="583"/>
      <c r="I3" s="588" t="s">
        <v>101</v>
      </c>
    </row>
    <row r="4" spans="1:9" ht="21" customHeight="1" thickTop="1" thickBot="1">
      <c r="A4" s="464" t="s">
        <v>138</v>
      </c>
      <c r="B4" s="135">
        <v>0</v>
      </c>
      <c r="C4" s="135">
        <v>127</v>
      </c>
      <c r="D4" s="135">
        <v>216</v>
      </c>
      <c r="E4" s="135">
        <v>520</v>
      </c>
      <c r="F4" s="135">
        <v>10</v>
      </c>
      <c r="G4" s="726">
        <v>873</v>
      </c>
      <c r="H4" s="60"/>
      <c r="I4" s="817">
        <v>0.02</v>
      </c>
    </row>
    <row r="5" spans="1:9" ht="21" customHeight="1" thickBot="1">
      <c r="A5" s="465" t="s">
        <v>139</v>
      </c>
      <c r="B5" s="429">
        <v>10</v>
      </c>
      <c r="C5" s="429">
        <v>227</v>
      </c>
      <c r="D5" s="429">
        <v>344</v>
      </c>
      <c r="E5" s="429">
        <v>82</v>
      </c>
      <c r="F5" s="429">
        <v>70</v>
      </c>
      <c r="G5" s="727">
        <v>733</v>
      </c>
      <c r="H5" s="60"/>
      <c r="I5" s="718">
        <v>0.02</v>
      </c>
    </row>
    <row r="6" spans="1:9" ht="21" customHeight="1" thickBot="1">
      <c r="A6" s="465" t="s">
        <v>125</v>
      </c>
      <c r="B6" s="429">
        <v>118</v>
      </c>
      <c r="C6" s="429">
        <v>142</v>
      </c>
      <c r="D6" s="429">
        <v>644</v>
      </c>
      <c r="E6" s="429">
        <v>706</v>
      </c>
      <c r="F6" s="429">
        <v>1</v>
      </c>
      <c r="G6" s="727">
        <v>1611</v>
      </c>
      <c r="H6" s="60"/>
      <c r="I6" s="718">
        <v>0.04</v>
      </c>
    </row>
    <row r="7" spans="1:9" ht="21" customHeight="1" thickBot="1">
      <c r="A7" s="465" t="s">
        <v>126</v>
      </c>
      <c r="B7" s="429">
        <v>197</v>
      </c>
      <c r="C7" s="429">
        <v>334</v>
      </c>
      <c r="D7" s="429">
        <v>677</v>
      </c>
      <c r="E7" s="429">
        <v>240</v>
      </c>
      <c r="F7" s="429">
        <v>0</v>
      </c>
      <c r="G7" s="727">
        <v>1448</v>
      </c>
      <c r="H7" s="60"/>
      <c r="I7" s="718">
        <v>0.04</v>
      </c>
    </row>
    <row r="8" spans="1:9" ht="21" customHeight="1" thickBot="1">
      <c r="A8" s="465" t="s">
        <v>127</v>
      </c>
      <c r="B8" s="429">
        <v>314</v>
      </c>
      <c r="C8" s="429">
        <v>749</v>
      </c>
      <c r="D8" s="429">
        <v>2915</v>
      </c>
      <c r="E8" s="429">
        <v>682</v>
      </c>
      <c r="F8" s="429">
        <v>13</v>
      </c>
      <c r="G8" s="727">
        <v>4673</v>
      </c>
      <c r="H8" s="60"/>
      <c r="I8" s="718">
        <v>0.12</v>
      </c>
    </row>
    <row r="9" spans="1:9" ht="21" customHeight="1" thickBot="1">
      <c r="A9" s="465" t="s">
        <v>128</v>
      </c>
      <c r="B9" s="429">
        <v>65</v>
      </c>
      <c r="C9" s="429">
        <v>558</v>
      </c>
      <c r="D9" s="429">
        <v>197</v>
      </c>
      <c r="E9" s="429">
        <v>69</v>
      </c>
      <c r="F9" s="429">
        <v>14</v>
      </c>
      <c r="G9" s="727">
        <v>903</v>
      </c>
      <c r="H9" s="60"/>
      <c r="I9" s="718">
        <v>0.02</v>
      </c>
    </row>
    <row r="10" spans="1:9" ht="21" customHeight="1" thickBot="1">
      <c r="A10" s="465" t="s">
        <v>129</v>
      </c>
      <c r="B10" s="429">
        <v>14</v>
      </c>
      <c r="C10" s="429">
        <v>515</v>
      </c>
      <c r="D10" s="429">
        <v>979</v>
      </c>
      <c r="E10" s="429">
        <v>1208</v>
      </c>
      <c r="F10" s="429">
        <v>10</v>
      </c>
      <c r="G10" s="727">
        <v>2726</v>
      </c>
      <c r="H10" s="60"/>
      <c r="I10" s="718">
        <v>7.0000000000000007E-2</v>
      </c>
    </row>
    <row r="11" spans="1:9" ht="21" customHeight="1" thickBot="1">
      <c r="A11" s="465" t="s">
        <v>135</v>
      </c>
      <c r="B11" s="429">
        <v>1348</v>
      </c>
      <c r="C11" s="429">
        <v>8932</v>
      </c>
      <c r="D11" s="429">
        <v>658</v>
      </c>
      <c r="E11" s="429">
        <v>152</v>
      </c>
      <c r="F11" s="429">
        <v>0</v>
      </c>
      <c r="G11" s="727">
        <v>11090</v>
      </c>
      <c r="H11" s="60"/>
      <c r="I11" s="718">
        <v>0.28999999999999998</v>
      </c>
    </row>
    <row r="12" spans="1:9" ht="21" customHeight="1" thickBot="1">
      <c r="A12" s="465" t="s">
        <v>140</v>
      </c>
      <c r="B12" s="429">
        <v>132</v>
      </c>
      <c r="C12" s="429">
        <v>588</v>
      </c>
      <c r="D12" s="429">
        <v>3334</v>
      </c>
      <c r="E12" s="429">
        <v>1259</v>
      </c>
      <c r="F12" s="429">
        <v>92</v>
      </c>
      <c r="G12" s="727">
        <v>5405</v>
      </c>
      <c r="H12" s="60"/>
      <c r="I12" s="718">
        <v>0.14000000000000001</v>
      </c>
    </row>
    <row r="13" spans="1:9" ht="21" customHeight="1" thickBot="1">
      <c r="A13" s="465" t="s">
        <v>130</v>
      </c>
      <c r="B13" s="429">
        <v>18</v>
      </c>
      <c r="C13" s="429">
        <v>325</v>
      </c>
      <c r="D13" s="429">
        <v>176</v>
      </c>
      <c r="E13" s="429">
        <v>106</v>
      </c>
      <c r="F13" s="429">
        <v>0</v>
      </c>
      <c r="G13" s="727">
        <v>625</v>
      </c>
      <c r="H13" s="60"/>
      <c r="I13" s="718">
        <v>0.02</v>
      </c>
    </row>
    <row r="14" spans="1:9" ht="21" customHeight="1" thickBot="1">
      <c r="A14" s="465" t="s">
        <v>131</v>
      </c>
      <c r="B14" s="429">
        <v>0</v>
      </c>
      <c r="C14" s="429">
        <v>218</v>
      </c>
      <c r="D14" s="429">
        <v>330</v>
      </c>
      <c r="E14" s="429">
        <v>149</v>
      </c>
      <c r="F14" s="429">
        <v>0</v>
      </c>
      <c r="G14" s="727">
        <v>697</v>
      </c>
      <c r="H14" s="60"/>
      <c r="I14" s="718">
        <v>0.02</v>
      </c>
    </row>
    <row r="15" spans="1:9" ht="21" customHeight="1" thickBot="1">
      <c r="A15" s="465" t="s">
        <v>133</v>
      </c>
      <c r="B15" s="429">
        <v>0</v>
      </c>
      <c r="C15" s="429">
        <v>467</v>
      </c>
      <c r="D15" s="429">
        <v>243</v>
      </c>
      <c r="E15" s="429">
        <v>1881</v>
      </c>
      <c r="F15" s="429">
        <v>57</v>
      </c>
      <c r="G15" s="727">
        <v>2648</v>
      </c>
      <c r="H15" s="60"/>
      <c r="I15" s="718">
        <v>7.0000000000000007E-2</v>
      </c>
    </row>
    <row r="16" spans="1:9" ht="21" customHeight="1" thickBot="1">
      <c r="A16" s="466" t="s">
        <v>399</v>
      </c>
      <c r="B16" s="429">
        <v>2504</v>
      </c>
      <c r="C16" s="429">
        <v>991</v>
      </c>
      <c r="D16" s="429">
        <v>864</v>
      </c>
      <c r="E16" s="429">
        <v>127</v>
      </c>
      <c r="F16" s="429">
        <v>0</v>
      </c>
      <c r="G16" s="727">
        <v>4486</v>
      </c>
      <c r="H16" s="60"/>
      <c r="I16" s="718">
        <v>0.12</v>
      </c>
    </row>
    <row r="17" spans="1:9" ht="21" customHeight="1" thickBot="1">
      <c r="A17" s="467" t="s">
        <v>411</v>
      </c>
      <c r="B17" s="137">
        <v>0</v>
      </c>
      <c r="C17" s="137">
        <v>103</v>
      </c>
      <c r="D17" s="137">
        <v>248</v>
      </c>
      <c r="E17" s="137">
        <v>174</v>
      </c>
      <c r="F17" s="137">
        <v>0</v>
      </c>
      <c r="G17" s="728">
        <v>525</v>
      </c>
      <c r="H17" s="60"/>
      <c r="I17" s="719">
        <v>0.01</v>
      </c>
    </row>
    <row r="18" spans="1:9" ht="21" customHeight="1" thickTop="1" thickBot="1">
      <c r="A18" s="721" t="s">
        <v>99</v>
      </c>
      <c r="B18" s="722">
        <v>4720</v>
      </c>
      <c r="C18" s="722">
        <v>14276</v>
      </c>
      <c r="D18" s="722">
        <v>11825</v>
      </c>
      <c r="E18" s="722">
        <v>7355</v>
      </c>
      <c r="F18" s="722">
        <v>267</v>
      </c>
      <c r="G18" s="722">
        <v>38443</v>
      </c>
      <c r="H18" s="60"/>
      <c r="I18" s="720">
        <v>1</v>
      </c>
    </row>
    <row r="19" spans="1:9" ht="21" customHeight="1" thickTop="1" thickBot="1">
      <c r="A19" s="723" t="s">
        <v>134</v>
      </c>
      <c r="B19" s="724">
        <v>0.12</v>
      </c>
      <c r="C19" s="724">
        <v>0.37</v>
      </c>
      <c r="D19" s="724">
        <v>0.31</v>
      </c>
      <c r="E19" s="724">
        <v>0.19</v>
      </c>
      <c r="F19" s="724">
        <v>0.01</v>
      </c>
      <c r="G19" s="725">
        <v>1</v>
      </c>
      <c r="H19" s="60"/>
      <c r="I19" s="60"/>
    </row>
    <row r="20" spans="1:9" ht="19.5" thickTop="1">
      <c r="A20" s="582"/>
      <c r="B20" s="714"/>
      <c r="C20" s="714"/>
      <c r="D20" s="714"/>
      <c r="E20" s="714"/>
      <c r="F20" s="714"/>
      <c r="G20" s="715"/>
      <c r="H20" s="16"/>
    </row>
    <row r="21" spans="1:9" ht="18.75">
      <c r="A21" s="651" t="s">
        <v>778</v>
      </c>
      <c r="B21" s="716"/>
      <c r="C21" s="716"/>
      <c r="D21" s="716"/>
      <c r="E21" s="716"/>
      <c r="F21" s="716"/>
      <c r="G21" s="716"/>
      <c r="H21" s="16"/>
    </row>
    <row r="22" spans="1:9" ht="20.25" customHeight="1">
      <c r="A22" s="1010" t="s">
        <v>846</v>
      </c>
      <c r="B22" s="1010"/>
      <c r="C22" s="1010"/>
      <c r="D22" s="1010"/>
      <c r="E22" s="1010"/>
      <c r="F22" s="1010"/>
      <c r="G22" s="1010"/>
      <c r="H22" s="1010"/>
      <c r="I22" s="1010"/>
    </row>
    <row r="23" spans="1:9">
      <c r="A23" s="462"/>
      <c r="B23" s="462"/>
      <c r="C23" s="462"/>
      <c r="D23" s="462"/>
      <c r="E23" s="462"/>
      <c r="F23" s="462"/>
      <c r="G23" s="462"/>
      <c r="H23" s="462"/>
      <c r="I23" s="462"/>
    </row>
    <row r="24" spans="1:9" ht="31.5" customHeight="1" thickBot="1">
      <c r="A24" s="93"/>
      <c r="B24" s="93"/>
      <c r="C24" s="93"/>
      <c r="D24" s="93"/>
      <c r="E24" s="93"/>
      <c r="F24" s="93"/>
      <c r="G24" s="93"/>
      <c r="H24" s="93"/>
      <c r="I24" s="93"/>
    </row>
    <row r="25" spans="1:9" ht="41.25" customHeight="1" thickTop="1" thickBot="1">
      <c r="A25" s="674" t="s">
        <v>488</v>
      </c>
      <c r="B25" s="588" t="s">
        <v>121</v>
      </c>
      <c r="C25" s="588" t="s">
        <v>122</v>
      </c>
      <c r="D25" s="588" t="s">
        <v>47</v>
      </c>
      <c r="E25" s="588" t="s">
        <v>123</v>
      </c>
      <c r="F25" s="588" t="s">
        <v>124</v>
      </c>
      <c r="G25" s="588" t="s">
        <v>99</v>
      </c>
      <c r="H25" s="583"/>
      <c r="I25" s="588" t="s">
        <v>101</v>
      </c>
    </row>
    <row r="26" spans="1:9" ht="21" customHeight="1" thickTop="1" thickBot="1">
      <c r="A26" s="464" t="s">
        <v>138</v>
      </c>
      <c r="B26" s="135">
        <v>0</v>
      </c>
      <c r="C26" s="135">
        <v>395</v>
      </c>
      <c r="D26" s="135">
        <v>252</v>
      </c>
      <c r="E26" s="135">
        <v>643</v>
      </c>
      <c r="F26" s="135">
        <v>11</v>
      </c>
      <c r="G26" s="726">
        <v>1301</v>
      </c>
      <c r="H26" s="60"/>
      <c r="I26" s="717">
        <v>0.04</v>
      </c>
    </row>
    <row r="27" spans="1:9" ht="21" customHeight="1" thickBot="1">
      <c r="A27" s="465" t="s">
        <v>139</v>
      </c>
      <c r="B27" s="429">
        <v>0</v>
      </c>
      <c r="C27" s="429">
        <v>311</v>
      </c>
      <c r="D27" s="429">
        <v>314</v>
      </c>
      <c r="E27" s="429">
        <v>111</v>
      </c>
      <c r="F27" s="429">
        <v>67</v>
      </c>
      <c r="G27" s="727">
        <v>803</v>
      </c>
      <c r="H27" s="60"/>
      <c r="I27" s="718">
        <v>0.03</v>
      </c>
    </row>
    <row r="28" spans="1:9" ht="21" customHeight="1" thickBot="1">
      <c r="A28" s="465" t="s">
        <v>125</v>
      </c>
      <c r="B28" s="429">
        <v>186</v>
      </c>
      <c r="C28" s="429">
        <v>288</v>
      </c>
      <c r="D28" s="429">
        <v>517</v>
      </c>
      <c r="E28" s="429">
        <v>551</v>
      </c>
      <c r="F28" s="429">
        <v>0</v>
      </c>
      <c r="G28" s="727">
        <v>1542</v>
      </c>
      <c r="H28" s="60"/>
      <c r="I28" s="718">
        <v>0.04</v>
      </c>
    </row>
    <row r="29" spans="1:9" ht="21" customHeight="1" thickBot="1">
      <c r="A29" s="465" t="s">
        <v>126</v>
      </c>
      <c r="B29" s="429">
        <v>246</v>
      </c>
      <c r="C29" s="429">
        <v>328</v>
      </c>
      <c r="D29" s="429">
        <v>802</v>
      </c>
      <c r="E29" s="429">
        <v>231</v>
      </c>
      <c r="F29" s="429">
        <v>0</v>
      </c>
      <c r="G29" s="727">
        <v>1607</v>
      </c>
      <c r="H29" s="60"/>
      <c r="I29" s="718">
        <v>0.05</v>
      </c>
    </row>
    <row r="30" spans="1:9" ht="21" customHeight="1" thickBot="1">
      <c r="A30" s="465" t="s">
        <v>127</v>
      </c>
      <c r="B30" s="429">
        <v>526</v>
      </c>
      <c r="C30" s="429">
        <v>464</v>
      </c>
      <c r="D30" s="429">
        <v>2919</v>
      </c>
      <c r="E30" s="429">
        <v>344</v>
      </c>
      <c r="F30" s="429">
        <v>39</v>
      </c>
      <c r="G30" s="727">
        <v>4292</v>
      </c>
      <c r="H30" s="60"/>
      <c r="I30" s="718">
        <v>0.14000000000000001</v>
      </c>
    </row>
    <row r="31" spans="1:9" ht="21" customHeight="1" thickBot="1">
      <c r="A31" s="465" t="s">
        <v>128</v>
      </c>
      <c r="B31" s="429">
        <v>139</v>
      </c>
      <c r="C31" s="429">
        <v>401</v>
      </c>
      <c r="D31" s="429">
        <v>100</v>
      </c>
      <c r="E31" s="429">
        <v>68</v>
      </c>
      <c r="F31" s="429">
        <v>19</v>
      </c>
      <c r="G31" s="727">
        <v>727</v>
      </c>
      <c r="H31" s="60"/>
      <c r="I31" s="718">
        <v>0.02</v>
      </c>
    </row>
    <row r="32" spans="1:9" ht="21" customHeight="1" thickBot="1">
      <c r="A32" s="465" t="s">
        <v>129</v>
      </c>
      <c r="B32" s="429">
        <v>19</v>
      </c>
      <c r="C32" s="429">
        <v>141</v>
      </c>
      <c r="D32" s="429">
        <v>727</v>
      </c>
      <c r="E32" s="429">
        <v>1353</v>
      </c>
      <c r="F32" s="429">
        <v>0</v>
      </c>
      <c r="G32" s="727">
        <v>2240</v>
      </c>
      <c r="H32" s="60"/>
      <c r="I32" s="718">
        <v>7.0000000000000007E-2</v>
      </c>
    </row>
    <row r="33" spans="1:9" ht="21" customHeight="1" thickBot="1">
      <c r="A33" s="465" t="s">
        <v>135</v>
      </c>
      <c r="B33" s="429">
        <v>932</v>
      </c>
      <c r="C33" s="429">
        <v>5838</v>
      </c>
      <c r="D33" s="429">
        <v>509</v>
      </c>
      <c r="E33" s="429">
        <v>116</v>
      </c>
      <c r="F33" s="429">
        <v>2</v>
      </c>
      <c r="G33" s="727">
        <v>7397</v>
      </c>
      <c r="H33" s="60"/>
      <c r="I33" s="718">
        <v>0.24</v>
      </c>
    </row>
    <row r="34" spans="1:9" ht="21" customHeight="1" thickBot="1">
      <c r="A34" s="465" t="s">
        <v>140</v>
      </c>
      <c r="B34" s="429">
        <v>76</v>
      </c>
      <c r="C34" s="429">
        <v>234</v>
      </c>
      <c r="D34" s="429">
        <v>2590</v>
      </c>
      <c r="E34" s="429">
        <v>1053</v>
      </c>
      <c r="F34" s="429">
        <v>180</v>
      </c>
      <c r="G34" s="727">
        <v>4133</v>
      </c>
      <c r="H34" s="60"/>
      <c r="I34" s="718">
        <v>0.13</v>
      </c>
    </row>
    <row r="35" spans="1:9" ht="21" customHeight="1" thickBot="1">
      <c r="A35" s="465" t="s">
        <v>130</v>
      </c>
      <c r="B35" s="429">
        <v>22</v>
      </c>
      <c r="C35" s="429">
        <v>354</v>
      </c>
      <c r="D35" s="429">
        <v>321</v>
      </c>
      <c r="E35" s="429">
        <v>70</v>
      </c>
      <c r="F35" s="429">
        <v>43</v>
      </c>
      <c r="G35" s="727">
        <v>810</v>
      </c>
      <c r="H35" s="60"/>
      <c r="I35" s="718">
        <v>0.03</v>
      </c>
    </row>
    <row r="36" spans="1:9" ht="21" customHeight="1" thickBot="1">
      <c r="A36" s="465" t="s">
        <v>131</v>
      </c>
      <c r="B36" s="429">
        <v>0</v>
      </c>
      <c r="C36" s="429">
        <v>132</v>
      </c>
      <c r="D36" s="429">
        <v>346</v>
      </c>
      <c r="E36" s="429">
        <v>55</v>
      </c>
      <c r="F36" s="429">
        <v>0</v>
      </c>
      <c r="G36" s="727">
        <v>533</v>
      </c>
      <c r="H36" s="60"/>
      <c r="I36" s="718">
        <v>0.02</v>
      </c>
    </row>
    <row r="37" spans="1:9" ht="21" customHeight="1" thickBot="1">
      <c r="A37" s="465" t="s">
        <v>133</v>
      </c>
      <c r="B37" s="429">
        <v>0</v>
      </c>
      <c r="C37" s="429">
        <v>123</v>
      </c>
      <c r="D37" s="429">
        <v>60</v>
      </c>
      <c r="E37" s="429">
        <v>1208</v>
      </c>
      <c r="F37" s="429">
        <v>155</v>
      </c>
      <c r="G37" s="727">
        <v>1546</v>
      </c>
      <c r="H37" s="60"/>
      <c r="I37" s="718">
        <v>0.05</v>
      </c>
    </row>
    <row r="38" spans="1:9" ht="21" customHeight="1" thickBot="1">
      <c r="A38" s="466" t="s">
        <v>399</v>
      </c>
      <c r="B38" s="429">
        <v>2216</v>
      </c>
      <c r="C38" s="429">
        <v>852</v>
      </c>
      <c r="D38" s="429">
        <v>810</v>
      </c>
      <c r="E38" s="429">
        <v>56</v>
      </c>
      <c r="F38" s="429">
        <v>0</v>
      </c>
      <c r="G38" s="727">
        <v>3934</v>
      </c>
      <c r="H38" s="60"/>
      <c r="I38" s="718">
        <v>0.13</v>
      </c>
    </row>
    <row r="39" spans="1:9" ht="21" customHeight="1" thickBot="1">
      <c r="A39" s="467" t="s">
        <v>411</v>
      </c>
      <c r="B39" s="137">
        <v>1</v>
      </c>
      <c r="C39" s="137">
        <v>138</v>
      </c>
      <c r="D39" s="137">
        <v>204</v>
      </c>
      <c r="E39" s="137">
        <v>80</v>
      </c>
      <c r="F39" s="137">
        <v>0</v>
      </c>
      <c r="G39" s="728">
        <v>423</v>
      </c>
      <c r="H39" s="60"/>
      <c r="I39" s="719">
        <v>0.01</v>
      </c>
    </row>
    <row r="40" spans="1:9" ht="21" customHeight="1" thickTop="1" thickBot="1">
      <c r="A40" s="721" t="s">
        <v>99</v>
      </c>
      <c r="B40" s="722">
        <v>4363</v>
      </c>
      <c r="C40" s="722">
        <v>9999</v>
      </c>
      <c r="D40" s="722">
        <v>10471</v>
      </c>
      <c r="E40" s="722">
        <v>5939</v>
      </c>
      <c r="F40" s="722">
        <v>516</v>
      </c>
      <c r="G40" s="722">
        <v>31288</v>
      </c>
      <c r="H40" s="60"/>
      <c r="I40" s="720">
        <v>1.0000000000000002</v>
      </c>
    </row>
    <row r="41" spans="1:9" ht="21" customHeight="1" thickTop="1" thickBot="1">
      <c r="A41" s="723" t="s">
        <v>134</v>
      </c>
      <c r="B41" s="724">
        <v>0.14000000000000001</v>
      </c>
      <c r="C41" s="724">
        <v>0.32</v>
      </c>
      <c r="D41" s="724">
        <v>0.34</v>
      </c>
      <c r="E41" s="724">
        <v>0.18</v>
      </c>
      <c r="F41" s="724">
        <v>0.02</v>
      </c>
      <c r="G41" s="725">
        <v>1</v>
      </c>
      <c r="H41" s="60"/>
      <c r="I41" s="581"/>
    </row>
    <row r="42" spans="1:9" ht="19.5" thickTop="1">
      <c r="A42" s="30"/>
      <c r="B42" s="138"/>
      <c r="C42" s="138"/>
      <c r="D42" s="138"/>
      <c r="E42" s="138"/>
      <c r="F42" s="138"/>
      <c r="G42" s="138"/>
      <c r="H42" s="16"/>
    </row>
    <row r="43" spans="1:9" ht="18.75">
      <c r="A43" s="651" t="s">
        <v>483</v>
      </c>
      <c r="B43" s="138"/>
      <c r="C43" s="138"/>
      <c r="D43" s="138"/>
      <c r="E43" s="138"/>
      <c r="F43" s="138"/>
      <c r="G43" s="138"/>
      <c r="H43" s="16"/>
    </row>
    <row r="44" spans="1:9" ht="20.25" customHeight="1">
      <c r="A44" s="1010" t="s">
        <v>610</v>
      </c>
      <c r="B44" s="1010"/>
      <c r="C44" s="1010"/>
      <c r="D44" s="1010"/>
      <c r="E44" s="1010"/>
      <c r="F44" s="1010"/>
      <c r="G44" s="1010"/>
      <c r="H44" s="1010"/>
      <c r="I44" s="1010"/>
    </row>
    <row r="45" spans="1:9">
      <c r="A45" s="462"/>
      <c r="B45" s="462"/>
      <c r="C45" s="462"/>
      <c r="D45" s="462"/>
      <c r="E45" s="462"/>
      <c r="F45" s="462"/>
      <c r="G45" s="462"/>
      <c r="H45" s="462"/>
      <c r="I45" s="462"/>
    </row>
    <row r="46" spans="1:9" ht="31.5" customHeight="1" thickBot="1">
      <c r="A46" s="93"/>
      <c r="B46" s="93"/>
      <c r="C46" s="93"/>
      <c r="D46" s="93"/>
      <c r="E46" s="93"/>
      <c r="F46" s="93"/>
      <c r="G46" s="93"/>
      <c r="H46" s="93"/>
      <c r="I46" s="93"/>
    </row>
    <row r="47" spans="1:9" ht="41.25" customHeight="1" thickTop="1" thickBot="1">
      <c r="A47" s="674" t="s">
        <v>388</v>
      </c>
      <c r="B47" s="588" t="s">
        <v>121</v>
      </c>
      <c r="C47" s="588" t="s">
        <v>122</v>
      </c>
      <c r="D47" s="588" t="s">
        <v>47</v>
      </c>
      <c r="E47" s="588" t="s">
        <v>123</v>
      </c>
      <c r="F47" s="588" t="s">
        <v>124</v>
      </c>
      <c r="G47" s="588" t="s">
        <v>99</v>
      </c>
      <c r="H47" s="583"/>
      <c r="I47" s="588" t="s">
        <v>101</v>
      </c>
    </row>
    <row r="48" spans="1:9" ht="21" customHeight="1" thickTop="1" thickBot="1">
      <c r="A48" s="464" t="s">
        <v>138</v>
      </c>
      <c r="B48" s="135" t="s">
        <v>86</v>
      </c>
      <c r="C48" s="135">
        <v>165</v>
      </c>
      <c r="D48" s="135">
        <v>329</v>
      </c>
      <c r="E48" s="135">
        <v>820</v>
      </c>
      <c r="F48" s="135">
        <v>6</v>
      </c>
      <c r="G48" s="726">
        <v>1320</v>
      </c>
      <c r="H48" s="60"/>
      <c r="I48" s="717">
        <v>0.03</v>
      </c>
    </row>
    <row r="49" spans="1:9" ht="21" customHeight="1" thickBot="1">
      <c r="A49" s="465" t="s">
        <v>139</v>
      </c>
      <c r="B49" s="136">
        <v>11</v>
      </c>
      <c r="C49" s="136">
        <v>438</v>
      </c>
      <c r="D49" s="136">
        <v>461</v>
      </c>
      <c r="E49" s="136">
        <v>302</v>
      </c>
      <c r="F49" s="136">
        <v>148</v>
      </c>
      <c r="G49" s="727">
        <v>1360</v>
      </c>
      <c r="H49" s="60"/>
      <c r="I49" s="718">
        <v>0.03</v>
      </c>
    </row>
    <row r="50" spans="1:9" ht="21" customHeight="1" thickBot="1">
      <c r="A50" s="465" t="s">
        <v>125</v>
      </c>
      <c r="B50" s="136">
        <v>165</v>
      </c>
      <c r="C50" s="136">
        <v>268</v>
      </c>
      <c r="D50" s="136">
        <v>592</v>
      </c>
      <c r="E50" s="136">
        <v>735</v>
      </c>
      <c r="F50" s="136">
        <v>3</v>
      </c>
      <c r="G50" s="727">
        <v>1763</v>
      </c>
      <c r="H50" s="60"/>
      <c r="I50" s="718">
        <v>0.04</v>
      </c>
    </row>
    <row r="51" spans="1:9" ht="21" customHeight="1" thickBot="1">
      <c r="A51" s="465" t="s">
        <v>126</v>
      </c>
      <c r="B51" s="136">
        <v>258</v>
      </c>
      <c r="C51" s="136">
        <v>271</v>
      </c>
      <c r="D51" s="136">
        <v>966</v>
      </c>
      <c r="E51" s="136">
        <v>338</v>
      </c>
      <c r="F51" s="136" t="s">
        <v>86</v>
      </c>
      <c r="G51" s="727">
        <v>1833</v>
      </c>
      <c r="H51" s="60"/>
      <c r="I51" s="718">
        <v>0.05</v>
      </c>
    </row>
    <row r="52" spans="1:9" ht="21" customHeight="1" thickBot="1">
      <c r="A52" s="465" t="s">
        <v>127</v>
      </c>
      <c r="B52" s="136">
        <v>662</v>
      </c>
      <c r="C52" s="136">
        <v>769</v>
      </c>
      <c r="D52" s="136">
        <v>2750</v>
      </c>
      <c r="E52" s="136">
        <v>578</v>
      </c>
      <c r="F52" s="136">
        <v>19</v>
      </c>
      <c r="G52" s="727">
        <v>4778</v>
      </c>
      <c r="H52" s="60"/>
      <c r="I52" s="718">
        <v>0.12</v>
      </c>
    </row>
    <row r="53" spans="1:9" ht="21" customHeight="1" thickBot="1">
      <c r="A53" s="465" t="s">
        <v>128</v>
      </c>
      <c r="B53" s="136">
        <v>51</v>
      </c>
      <c r="C53" s="136">
        <v>281</v>
      </c>
      <c r="D53" s="136">
        <v>382</v>
      </c>
      <c r="E53" s="136">
        <v>147</v>
      </c>
      <c r="F53" s="136">
        <v>5</v>
      </c>
      <c r="G53" s="727">
        <v>866</v>
      </c>
      <c r="H53" s="60"/>
      <c r="I53" s="718">
        <v>0.02</v>
      </c>
    </row>
    <row r="54" spans="1:9" ht="21" customHeight="1" thickBot="1">
      <c r="A54" s="465" t="s">
        <v>129</v>
      </c>
      <c r="B54" s="136">
        <v>25</v>
      </c>
      <c r="C54" s="136">
        <v>121</v>
      </c>
      <c r="D54" s="136">
        <v>1304</v>
      </c>
      <c r="E54" s="136">
        <v>1272</v>
      </c>
      <c r="F54" s="136">
        <v>2</v>
      </c>
      <c r="G54" s="727">
        <v>2724</v>
      </c>
      <c r="H54" s="60"/>
      <c r="I54" s="718">
        <v>7.0000000000000007E-2</v>
      </c>
    </row>
    <row r="55" spans="1:9" ht="21" customHeight="1" thickBot="1">
      <c r="A55" s="465" t="s">
        <v>135</v>
      </c>
      <c r="B55" s="136">
        <v>1465</v>
      </c>
      <c r="C55" s="136">
        <v>9983</v>
      </c>
      <c r="D55" s="136">
        <v>827</v>
      </c>
      <c r="E55" s="136">
        <v>109</v>
      </c>
      <c r="F55" s="136">
        <v>0</v>
      </c>
      <c r="G55" s="727">
        <v>12384</v>
      </c>
      <c r="H55" s="60"/>
      <c r="I55" s="718">
        <v>0.31</v>
      </c>
    </row>
    <row r="56" spans="1:9" ht="21" customHeight="1" thickBot="1">
      <c r="A56" s="465" t="s">
        <v>140</v>
      </c>
      <c r="B56" s="136">
        <v>27</v>
      </c>
      <c r="C56" s="136">
        <v>183</v>
      </c>
      <c r="D56" s="136">
        <v>3364</v>
      </c>
      <c r="E56" s="136">
        <v>757</v>
      </c>
      <c r="F56" s="136">
        <v>254</v>
      </c>
      <c r="G56" s="727">
        <v>4585</v>
      </c>
      <c r="H56" s="60"/>
      <c r="I56" s="718">
        <v>0.12</v>
      </c>
    </row>
    <row r="57" spans="1:9" ht="21" customHeight="1" thickBot="1">
      <c r="A57" s="465" t="s">
        <v>130</v>
      </c>
      <c r="B57" s="136">
        <v>16</v>
      </c>
      <c r="C57" s="136">
        <v>428</v>
      </c>
      <c r="D57" s="136">
        <v>426</v>
      </c>
      <c r="E57" s="136">
        <v>38</v>
      </c>
      <c r="F57" s="136">
        <v>22</v>
      </c>
      <c r="G57" s="727">
        <v>930</v>
      </c>
      <c r="H57" s="60"/>
      <c r="I57" s="718">
        <v>0.02</v>
      </c>
    </row>
    <row r="58" spans="1:9" ht="21" customHeight="1" thickBot="1">
      <c r="A58" s="465" t="s">
        <v>131</v>
      </c>
      <c r="B58" s="136">
        <v>0</v>
      </c>
      <c r="C58" s="136">
        <v>147</v>
      </c>
      <c r="D58" s="136">
        <v>381</v>
      </c>
      <c r="E58" s="136">
        <v>81</v>
      </c>
      <c r="F58" s="136">
        <v>0</v>
      </c>
      <c r="G58" s="727">
        <v>609</v>
      </c>
      <c r="H58" s="60"/>
      <c r="I58" s="718">
        <v>0.02</v>
      </c>
    </row>
    <row r="59" spans="1:9" ht="21" customHeight="1" thickBot="1">
      <c r="A59" s="465" t="s">
        <v>465</v>
      </c>
      <c r="B59" s="136" t="s">
        <v>86</v>
      </c>
      <c r="C59" s="136">
        <v>84</v>
      </c>
      <c r="D59" s="136">
        <v>236</v>
      </c>
      <c r="E59" s="136">
        <v>1620</v>
      </c>
      <c r="F59" s="136">
        <v>204</v>
      </c>
      <c r="G59" s="727">
        <v>2144</v>
      </c>
      <c r="H59" s="60"/>
      <c r="I59" s="718">
        <v>0.05</v>
      </c>
    </row>
    <row r="60" spans="1:9" ht="21" customHeight="1" thickBot="1">
      <c r="A60" s="466" t="s">
        <v>399</v>
      </c>
      <c r="B60" s="136">
        <v>2085</v>
      </c>
      <c r="C60" s="136">
        <v>1144</v>
      </c>
      <c r="D60" s="136">
        <v>963</v>
      </c>
      <c r="E60" s="136">
        <v>0</v>
      </c>
      <c r="F60" s="136">
        <v>22</v>
      </c>
      <c r="G60" s="727">
        <v>4214</v>
      </c>
      <c r="H60" s="60"/>
      <c r="I60" s="718">
        <v>0.11</v>
      </c>
    </row>
    <row r="61" spans="1:9" ht="21" customHeight="1" thickBot="1">
      <c r="A61" s="467" t="s">
        <v>412</v>
      </c>
      <c r="B61" s="137">
        <v>30</v>
      </c>
      <c r="C61" s="137">
        <v>215</v>
      </c>
      <c r="D61" s="137">
        <v>248</v>
      </c>
      <c r="E61" s="137">
        <v>55</v>
      </c>
      <c r="F61" s="137">
        <v>0</v>
      </c>
      <c r="G61" s="728">
        <v>548</v>
      </c>
      <c r="H61" s="60"/>
      <c r="I61" s="719">
        <v>0.01</v>
      </c>
    </row>
    <row r="62" spans="1:9" ht="21" customHeight="1" thickTop="1" thickBot="1">
      <c r="A62" s="721" t="s">
        <v>99</v>
      </c>
      <c r="B62" s="722">
        <v>4795</v>
      </c>
      <c r="C62" s="722">
        <v>14497</v>
      </c>
      <c r="D62" s="722">
        <v>13229</v>
      </c>
      <c r="E62" s="722">
        <v>6852</v>
      </c>
      <c r="F62" s="722">
        <v>685</v>
      </c>
      <c r="G62" s="722">
        <v>40058</v>
      </c>
      <c r="H62" s="60"/>
      <c r="I62" s="720">
        <v>1</v>
      </c>
    </row>
    <row r="63" spans="1:9" ht="21" customHeight="1" thickTop="1" thickBot="1">
      <c r="A63" s="723" t="s">
        <v>134</v>
      </c>
      <c r="B63" s="724">
        <v>0.12</v>
      </c>
      <c r="C63" s="724">
        <v>0.36</v>
      </c>
      <c r="D63" s="724">
        <v>0.33</v>
      </c>
      <c r="E63" s="724">
        <v>0.17</v>
      </c>
      <c r="F63" s="724">
        <v>0.02</v>
      </c>
      <c r="G63" s="725">
        <v>1</v>
      </c>
      <c r="H63" s="60"/>
      <c r="I63" s="581"/>
    </row>
    <row r="64" spans="1:9" ht="19.5" thickTop="1">
      <c r="A64" s="30"/>
      <c r="B64" s="138"/>
      <c r="C64" s="138"/>
      <c r="D64" s="138"/>
      <c r="E64" s="138"/>
      <c r="F64" s="138"/>
      <c r="G64" s="138"/>
      <c r="H64" s="16"/>
    </row>
    <row r="65" spans="1:9" ht="18.75">
      <c r="A65" s="651" t="s">
        <v>413</v>
      </c>
      <c r="B65" s="463"/>
      <c r="C65" s="463"/>
      <c r="D65" s="463"/>
      <c r="E65" s="463"/>
      <c r="F65" s="463"/>
      <c r="G65" s="463"/>
      <c r="H65" s="463"/>
      <c r="I65" s="463"/>
    </row>
    <row r="66" spans="1:9">
      <c r="A66" s="1010" t="s">
        <v>611</v>
      </c>
      <c r="B66" s="1010"/>
      <c r="C66" s="1010"/>
      <c r="D66" s="1010"/>
      <c r="E66" s="1010"/>
      <c r="F66" s="1010"/>
      <c r="G66" s="1010"/>
      <c r="H66" s="1010"/>
      <c r="I66" s="1010"/>
    </row>
    <row r="67" spans="1:9">
      <c r="A67" s="1010" t="s">
        <v>612</v>
      </c>
      <c r="B67" s="1010"/>
      <c r="C67" s="1010"/>
      <c r="D67" s="1010"/>
      <c r="E67" s="1010"/>
      <c r="F67" s="1010"/>
      <c r="G67" s="1010"/>
      <c r="H67" s="1010"/>
      <c r="I67" s="1010"/>
    </row>
    <row r="68" spans="1:9" ht="31.5" customHeight="1" thickBot="1">
      <c r="A68" s="93"/>
      <c r="B68" s="93"/>
      <c r="C68" s="93"/>
      <c r="D68" s="93"/>
      <c r="E68" s="93"/>
      <c r="F68" s="93"/>
      <c r="G68" s="93"/>
      <c r="H68" s="93"/>
      <c r="I68" s="93"/>
    </row>
    <row r="69" spans="1:9" ht="37.5" customHeight="1" thickTop="1" thickBot="1">
      <c r="A69" s="674" t="s">
        <v>779</v>
      </c>
      <c r="B69" s="588" t="s">
        <v>121</v>
      </c>
      <c r="C69" s="588" t="s">
        <v>122</v>
      </c>
      <c r="D69" s="588" t="s">
        <v>47</v>
      </c>
      <c r="E69" s="588" t="s">
        <v>123</v>
      </c>
      <c r="F69" s="588" t="s">
        <v>124</v>
      </c>
      <c r="G69" s="588" t="s">
        <v>99</v>
      </c>
      <c r="H69" s="583"/>
      <c r="I69" s="588" t="s">
        <v>101</v>
      </c>
    </row>
    <row r="70" spans="1:9" ht="21" customHeight="1" thickTop="1" thickBot="1">
      <c r="A70" s="464" t="s">
        <v>138</v>
      </c>
      <c r="B70" s="102" t="s">
        <v>86</v>
      </c>
      <c r="C70" s="102">
        <v>148</v>
      </c>
      <c r="D70" s="103">
        <v>426</v>
      </c>
      <c r="E70" s="99">
        <v>1104</v>
      </c>
      <c r="F70" s="103">
        <v>47</v>
      </c>
      <c r="G70" s="726">
        <v>1725</v>
      </c>
      <c r="H70" s="60"/>
      <c r="I70" s="729">
        <v>0.04</v>
      </c>
    </row>
    <row r="71" spans="1:9" ht="21" customHeight="1" thickTop="1" thickBot="1">
      <c r="A71" s="465" t="s">
        <v>139</v>
      </c>
      <c r="B71" s="100">
        <v>12</v>
      </c>
      <c r="C71" s="100">
        <v>484</v>
      </c>
      <c r="D71" s="100">
        <v>656</v>
      </c>
      <c r="E71" s="100">
        <v>347</v>
      </c>
      <c r="F71" s="100">
        <v>97</v>
      </c>
      <c r="G71" s="726">
        <v>1596</v>
      </c>
      <c r="H71" s="60"/>
      <c r="I71" s="729">
        <v>0.04</v>
      </c>
    </row>
    <row r="72" spans="1:9" ht="21" customHeight="1" thickTop="1" thickBot="1">
      <c r="A72" s="465" t="s">
        <v>125</v>
      </c>
      <c r="B72" s="100">
        <v>175</v>
      </c>
      <c r="C72" s="100">
        <v>288</v>
      </c>
      <c r="D72" s="100">
        <v>719</v>
      </c>
      <c r="E72" s="100">
        <v>782</v>
      </c>
      <c r="F72" s="100" t="s">
        <v>86</v>
      </c>
      <c r="G72" s="726">
        <v>1964</v>
      </c>
      <c r="H72" s="60"/>
      <c r="I72" s="729">
        <v>0.05</v>
      </c>
    </row>
    <row r="73" spans="1:9" ht="21" customHeight="1" thickTop="1" thickBot="1">
      <c r="A73" s="465" t="s">
        <v>126</v>
      </c>
      <c r="B73" s="100">
        <v>270</v>
      </c>
      <c r="C73" s="100">
        <v>309</v>
      </c>
      <c r="D73" s="100">
        <v>1239</v>
      </c>
      <c r="E73" s="100">
        <v>549</v>
      </c>
      <c r="F73" s="100" t="s">
        <v>86</v>
      </c>
      <c r="G73" s="726">
        <v>2367</v>
      </c>
      <c r="H73" s="60"/>
      <c r="I73" s="729">
        <v>0.06</v>
      </c>
    </row>
    <row r="74" spans="1:9" ht="21" customHeight="1" thickTop="1" thickBot="1">
      <c r="A74" s="465" t="s">
        <v>127</v>
      </c>
      <c r="B74" s="100">
        <v>857</v>
      </c>
      <c r="C74" s="100">
        <v>805</v>
      </c>
      <c r="D74" s="100">
        <v>3328</v>
      </c>
      <c r="E74" s="100">
        <v>695</v>
      </c>
      <c r="F74" s="100">
        <v>66</v>
      </c>
      <c r="G74" s="726">
        <v>5751</v>
      </c>
      <c r="H74" s="60"/>
      <c r="I74" s="729">
        <v>0.14000000000000001</v>
      </c>
    </row>
    <row r="75" spans="1:9" ht="21" customHeight="1" thickTop="1" thickBot="1">
      <c r="A75" s="465" t="s">
        <v>128</v>
      </c>
      <c r="B75" s="100">
        <v>92</v>
      </c>
      <c r="C75" s="100">
        <v>279</v>
      </c>
      <c r="D75" s="100">
        <v>350</v>
      </c>
      <c r="E75" s="100">
        <v>246</v>
      </c>
      <c r="F75" s="100">
        <v>2</v>
      </c>
      <c r="G75" s="726">
        <v>969</v>
      </c>
      <c r="H75" s="60"/>
      <c r="I75" s="729">
        <v>0.02</v>
      </c>
    </row>
    <row r="76" spans="1:9" ht="21" customHeight="1" thickTop="1" thickBot="1">
      <c r="A76" s="465" t="s">
        <v>129</v>
      </c>
      <c r="B76" s="100">
        <v>28</v>
      </c>
      <c r="C76" s="100">
        <v>130</v>
      </c>
      <c r="D76" s="100">
        <v>2153</v>
      </c>
      <c r="E76" s="100">
        <v>1660</v>
      </c>
      <c r="F76" s="100" t="s">
        <v>86</v>
      </c>
      <c r="G76" s="726">
        <v>3971</v>
      </c>
      <c r="H76" s="60"/>
      <c r="I76" s="729">
        <v>0.1</v>
      </c>
    </row>
    <row r="77" spans="1:9" ht="21" customHeight="1" thickTop="1" thickBot="1">
      <c r="A77" s="465" t="s">
        <v>135</v>
      </c>
      <c r="B77" s="100">
        <v>1421</v>
      </c>
      <c r="C77" s="100">
        <v>8149</v>
      </c>
      <c r="D77" s="100">
        <v>483</v>
      </c>
      <c r="E77" s="100">
        <v>85</v>
      </c>
      <c r="F77" s="100">
        <v>11</v>
      </c>
      <c r="G77" s="726">
        <v>10149</v>
      </c>
      <c r="H77" s="60"/>
      <c r="I77" s="729">
        <v>0.26</v>
      </c>
    </row>
    <row r="78" spans="1:9" ht="21" customHeight="1" thickTop="1" thickBot="1">
      <c r="A78" s="465" t="s">
        <v>140</v>
      </c>
      <c r="B78" s="100">
        <v>37</v>
      </c>
      <c r="C78" s="100">
        <v>171</v>
      </c>
      <c r="D78" s="100">
        <v>3016</v>
      </c>
      <c r="E78" s="100">
        <v>509</v>
      </c>
      <c r="F78" s="100">
        <v>126</v>
      </c>
      <c r="G78" s="726">
        <v>3859</v>
      </c>
      <c r="H78" s="60"/>
      <c r="I78" s="729">
        <v>0.1</v>
      </c>
    </row>
    <row r="79" spans="1:9" ht="21" customHeight="1" thickTop="1" thickBot="1">
      <c r="A79" s="465" t="s">
        <v>130</v>
      </c>
      <c r="B79" s="100" t="s">
        <v>86</v>
      </c>
      <c r="C79" s="100">
        <v>573</v>
      </c>
      <c r="D79" s="100">
        <v>463</v>
      </c>
      <c r="E79" s="100">
        <v>84</v>
      </c>
      <c r="F79" s="100">
        <v>12</v>
      </c>
      <c r="G79" s="726">
        <v>1132</v>
      </c>
      <c r="H79" s="60"/>
      <c r="I79" s="729">
        <v>0.03</v>
      </c>
    </row>
    <row r="80" spans="1:9" ht="21" customHeight="1" thickTop="1" thickBot="1">
      <c r="A80" s="465" t="s">
        <v>131</v>
      </c>
      <c r="B80" s="100" t="s">
        <v>86</v>
      </c>
      <c r="C80" s="100">
        <v>212</v>
      </c>
      <c r="D80" s="100">
        <v>350</v>
      </c>
      <c r="E80" s="100">
        <v>83</v>
      </c>
      <c r="F80" s="100" t="s">
        <v>86</v>
      </c>
      <c r="G80" s="726">
        <v>645</v>
      </c>
      <c r="H80" s="60"/>
      <c r="I80" s="729">
        <v>0.02</v>
      </c>
    </row>
    <row r="81" spans="1:9" ht="21" customHeight="1" thickTop="1" thickBot="1">
      <c r="A81" s="465" t="s">
        <v>133</v>
      </c>
      <c r="B81" s="100" t="s">
        <v>86</v>
      </c>
      <c r="C81" s="100">
        <v>25</v>
      </c>
      <c r="D81" s="100">
        <v>388</v>
      </c>
      <c r="E81" s="100">
        <v>1004</v>
      </c>
      <c r="F81" s="100">
        <v>147</v>
      </c>
      <c r="G81" s="726">
        <v>1564</v>
      </c>
      <c r="H81" s="60"/>
      <c r="I81" s="729">
        <v>0.04</v>
      </c>
    </row>
    <row r="82" spans="1:9" ht="21" customHeight="1" thickTop="1" thickBot="1">
      <c r="A82" s="466" t="s">
        <v>399</v>
      </c>
      <c r="B82" s="104">
        <v>2034</v>
      </c>
      <c r="C82" s="104">
        <v>657</v>
      </c>
      <c r="D82" s="104">
        <v>626</v>
      </c>
      <c r="E82" s="104">
        <v>149</v>
      </c>
      <c r="F82" s="104">
        <v>18</v>
      </c>
      <c r="G82" s="726">
        <v>3484</v>
      </c>
      <c r="H82" s="60"/>
      <c r="I82" s="729">
        <v>0.09</v>
      </c>
    </row>
    <row r="83" spans="1:9" ht="21" customHeight="1" thickTop="1" thickBot="1">
      <c r="A83" s="467" t="s">
        <v>412</v>
      </c>
      <c r="B83" s="101">
        <v>33</v>
      </c>
      <c r="C83" s="101">
        <v>208</v>
      </c>
      <c r="D83" s="101">
        <v>310</v>
      </c>
      <c r="E83" s="101">
        <v>49</v>
      </c>
      <c r="F83" s="101" t="s">
        <v>86</v>
      </c>
      <c r="G83" s="726">
        <v>600</v>
      </c>
      <c r="H83" s="60"/>
      <c r="I83" s="729">
        <v>0.01</v>
      </c>
    </row>
    <row r="84" spans="1:9" ht="21" customHeight="1" thickTop="1" thickBot="1">
      <c r="A84" s="721" t="s">
        <v>99</v>
      </c>
      <c r="B84" s="722">
        <v>4959</v>
      </c>
      <c r="C84" s="722">
        <v>12438</v>
      </c>
      <c r="D84" s="722">
        <v>14507</v>
      </c>
      <c r="E84" s="722">
        <v>7346</v>
      </c>
      <c r="F84" s="722">
        <v>526</v>
      </c>
      <c r="G84" s="722">
        <v>39776</v>
      </c>
      <c r="H84" s="60"/>
      <c r="I84" s="720">
        <v>1</v>
      </c>
    </row>
    <row r="85" spans="1:9" ht="21" customHeight="1" thickTop="1" thickBot="1">
      <c r="A85" s="723" t="s">
        <v>134</v>
      </c>
      <c r="B85" s="724">
        <v>0.13</v>
      </c>
      <c r="C85" s="724">
        <v>0.31</v>
      </c>
      <c r="D85" s="724">
        <v>0.37</v>
      </c>
      <c r="E85" s="724">
        <v>0.18</v>
      </c>
      <c r="F85" s="724">
        <v>0.01</v>
      </c>
      <c r="G85" s="725">
        <v>1</v>
      </c>
      <c r="H85" s="60"/>
      <c r="I85" s="581"/>
    </row>
    <row r="86" spans="1:9" ht="17.25" thickTop="1">
      <c r="A86" s="30"/>
      <c r="B86" s="105"/>
      <c r="C86" s="105"/>
      <c r="D86" s="105"/>
      <c r="E86" s="105"/>
      <c r="F86" s="105"/>
      <c r="G86" s="106"/>
    </row>
    <row r="87" spans="1:9">
      <c r="A87" s="651" t="s">
        <v>378</v>
      </c>
      <c r="B87" s="105"/>
      <c r="C87" s="105"/>
      <c r="D87" s="105"/>
      <c r="E87" s="105"/>
      <c r="F87" s="105"/>
      <c r="G87" s="106"/>
    </row>
    <row r="88" spans="1:9">
      <c r="A88" s="1011" t="s">
        <v>605</v>
      </c>
      <c r="B88" s="1011"/>
      <c r="C88" s="1011"/>
      <c r="D88" s="1011"/>
      <c r="E88" s="1011"/>
      <c r="F88" s="1011"/>
      <c r="G88" s="1011"/>
      <c r="H88" s="1011"/>
      <c r="I88" s="1011"/>
    </row>
    <row r="89" spans="1:9">
      <c r="A89" s="1010" t="s">
        <v>613</v>
      </c>
      <c r="B89" s="1010"/>
      <c r="C89" s="1010"/>
      <c r="D89" s="1010"/>
      <c r="E89" s="1010"/>
      <c r="F89" s="1010"/>
      <c r="G89" s="1010"/>
      <c r="H89" s="1010"/>
      <c r="I89" s="1010"/>
    </row>
    <row r="90" spans="1:9" ht="17.25" thickBot="1"/>
    <row r="91" spans="1:9" ht="35.1" customHeight="1" thickTop="1" thickBot="1">
      <c r="A91" s="674" t="s">
        <v>137</v>
      </c>
      <c r="B91" s="588" t="s">
        <v>121</v>
      </c>
      <c r="C91" s="588" t="s">
        <v>122</v>
      </c>
      <c r="D91" s="588" t="s">
        <v>47</v>
      </c>
      <c r="E91" s="588" t="s">
        <v>123</v>
      </c>
      <c r="F91" s="588" t="s">
        <v>124</v>
      </c>
      <c r="G91" s="588" t="s">
        <v>99</v>
      </c>
      <c r="H91" s="583"/>
      <c r="I91" s="588" t="s">
        <v>101</v>
      </c>
    </row>
    <row r="92" spans="1:9" ht="21" customHeight="1" thickTop="1" thickBot="1">
      <c r="A92" s="464" t="s">
        <v>138</v>
      </c>
      <c r="B92" s="102" t="s">
        <v>86</v>
      </c>
      <c r="C92" s="102">
        <v>141</v>
      </c>
      <c r="D92" s="103">
        <v>370</v>
      </c>
      <c r="E92" s="103">
        <v>273</v>
      </c>
      <c r="F92" s="103">
        <v>19</v>
      </c>
      <c r="G92" s="730">
        <v>803</v>
      </c>
      <c r="H92" s="581"/>
      <c r="I92" s="729">
        <v>0.04</v>
      </c>
    </row>
    <row r="93" spans="1:9" ht="21" customHeight="1" thickBot="1">
      <c r="A93" s="465" t="s">
        <v>139</v>
      </c>
      <c r="B93" s="107" t="s">
        <v>86</v>
      </c>
      <c r="C93" s="107">
        <v>213</v>
      </c>
      <c r="D93" s="108">
        <v>185</v>
      </c>
      <c r="E93" s="108">
        <v>140</v>
      </c>
      <c r="F93" s="108">
        <v>35</v>
      </c>
      <c r="G93" s="731">
        <v>573</v>
      </c>
      <c r="H93" s="581"/>
      <c r="I93" s="718">
        <v>0.03</v>
      </c>
    </row>
    <row r="94" spans="1:9" ht="21" customHeight="1" thickBot="1">
      <c r="A94" s="465" t="s">
        <v>125</v>
      </c>
      <c r="B94" s="107">
        <v>38</v>
      </c>
      <c r="C94" s="107">
        <v>113</v>
      </c>
      <c r="D94" s="108">
        <v>253</v>
      </c>
      <c r="E94" s="108">
        <v>352</v>
      </c>
      <c r="F94" s="108">
        <v>37</v>
      </c>
      <c r="G94" s="731">
        <v>793</v>
      </c>
      <c r="H94" s="581"/>
      <c r="I94" s="718">
        <v>0.04</v>
      </c>
    </row>
    <row r="95" spans="1:9" ht="21" customHeight="1" thickBot="1">
      <c r="A95" s="465" t="s">
        <v>126</v>
      </c>
      <c r="B95" s="107">
        <v>60</v>
      </c>
      <c r="C95" s="107">
        <v>186</v>
      </c>
      <c r="D95" s="108">
        <v>438</v>
      </c>
      <c r="E95" s="108">
        <v>257</v>
      </c>
      <c r="F95" s="108">
        <v>43</v>
      </c>
      <c r="G95" s="731">
        <v>984</v>
      </c>
      <c r="H95" s="581"/>
      <c r="I95" s="718">
        <v>0.05</v>
      </c>
    </row>
    <row r="96" spans="1:9" ht="21" customHeight="1" thickBot="1">
      <c r="A96" s="465" t="s">
        <v>127</v>
      </c>
      <c r="B96" s="107">
        <v>452</v>
      </c>
      <c r="C96" s="107">
        <v>696</v>
      </c>
      <c r="D96" s="100">
        <v>1563</v>
      </c>
      <c r="E96" s="108">
        <v>424</v>
      </c>
      <c r="F96" s="108">
        <v>26</v>
      </c>
      <c r="G96" s="727">
        <v>3161</v>
      </c>
      <c r="H96" s="581"/>
      <c r="I96" s="718">
        <v>0.16</v>
      </c>
    </row>
    <row r="97" spans="1:9" ht="21" customHeight="1" thickBot="1">
      <c r="A97" s="465" t="s">
        <v>128</v>
      </c>
      <c r="B97" s="107">
        <v>147</v>
      </c>
      <c r="C97" s="107">
        <v>417</v>
      </c>
      <c r="D97" s="108">
        <v>471</v>
      </c>
      <c r="E97" s="108">
        <v>101</v>
      </c>
      <c r="F97" s="108">
        <v>12</v>
      </c>
      <c r="G97" s="727">
        <v>1148</v>
      </c>
      <c r="H97" s="581"/>
      <c r="I97" s="718">
        <v>0.06</v>
      </c>
    </row>
    <row r="98" spans="1:9" ht="21" customHeight="1" thickBot="1">
      <c r="A98" s="465" t="s">
        <v>129</v>
      </c>
      <c r="B98" s="107">
        <v>26</v>
      </c>
      <c r="C98" s="107" t="s">
        <v>86</v>
      </c>
      <c r="D98" s="100">
        <v>1237</v>
      </c>
      <c r="E98" s="108">
        <v>542</v>
      </c>
      <c r="F98" s="108">
        <v>70</v>
      </c>
      <c r="G98" s="727">
        <v>1875</v>
      </c>
      <c r="H98" s="581"/>
      <c r="I98" s="718">
        <v>0.09</v>
      </c>
    </row>
    <row r="99" spans="1:9" ht="21" customHeight="1" thickBot="1">
      <c r="A99" s="465" t="s">
        <v>135</v>
      </c>
      <c r="B99" s="107">
        <v>990</v>
      </c>
      <c r="C99" s="107">
        <v>4837</v>
      </c>
      <c r="D99" s="100">
        <v>215</v>
      </c>
      <c r="E99" s="108">
        <v>21</v>
      </c>
      <c r="F99" s="108">
        <v>29</v>
      </c>
      <c r="G99" s="727">
        <v>6092</v>
      </c>
      <c r="H99" s="581"/>
      <c r="I99" s="718">
        <v>0.31</v>
      </c>
    </row>
    <row r="100" spans="1:9" ht="21" customHeight="1" thickBot="1">
      <c r="A100" s="465" t="s">
        <v>140</v>
      </c>
      <c r="B100" s="107">
        <v>48</v>
      </c>
      <c r="C100" s="107">
        <v>112</v>
      </c>
      <c r="D100" s="100">
        <v>1676</v>
      </c>
      <c r="E100" s="108">
        <v>244</v>
      </c>
      <c r="F100" s="108">
        <v>58</v>
      </c>
      <c r="G100" s="727">
        <v>2138</v>
      </c>
      <c r="H100" s="581"/>
      <c r="I100" s="718">
        <v>0.11</v>
      </c>
    </row>
    <row r="101" spans="1:9" ht="21" customHeight="1" thickBot="1">
      <c r="A101" s="465" t="s">
        <v>130</v>
      </c>
      <c r="B101" s="107" t="s">
        <v>86</v>
      </c>
      <c r="C101" s="107">
        <v>295</v>
      </c>
      <c r="D101" s="108">
        <v>140</v>
      </c>
      <c r="E101" s="108">
        <v>44</v>
      </c>
      <c r="F101" s="108">
        <v>22</v>
      </c>
      <c r="G101" s="731">
        <v>501</v>
      </c>
      <c r="H101" s="581"/>
      <c r="I101" s="718">
        <v>0.02</v>
      </c>
    </row>
    <row r="102" spans="1:9" ht="21" customHeight="1" thickBot="1">
      <c r="A102" s="465" t="s">
        <v>131</v>
      </c>
      <c r="B102" s="107" t="s">
        <v>86</v>
      </c>
      <c r="C102" s="107">
        <v>113</v>
      </c>
      <c r="D102" s="108">
        <v>120</v>
      </c>
      <c r="E102" s="108">
        <v>56</v>
      </c>
      <c r="F102" s="108">
        <v>16</v>
      </c>
      <c r="G102" s="731">
        <v>305</v>
      </c>
      <c r="H102" s="581"/>
      <c r="I102" s="718">
        <v>0.01</v>
      </c>
    </row>
    <row r="103" spans="1:9" ht="21" customHeight="1" thickBot="1">
      <c r="A103" s="465" t="s">
        <v>132</v>
      </c>
      <c r="B103" s="107" t="s">
        <v>86</v>
      </c>
      <c r="C103" s="107">
        <v>435</v>
      </c>
      <c r="D103" s="107" t="s">
        <v>86</v>
      </c>
      <c r="E103" s="107" t="s">
        <v>86</v>
      </c>
      <c r="F103" s="107" t="s">
        <v>86</v>
      </c>
      <c r="G103" s="731">
        <v>435</v>
      </c>
      <c r="H103" s="581"/>
      <c r="I103" s="718">
        <v>0.02</v>
      </c>
    </row>
    <row r="104" spans="1:9" ht="21" customHeight="1" thickBot="1">
      <c r="A104" s="465" t="s">
        <v>133</v>
      </c>
      <c r="B104" s="107" t="s">
        <v>86</v>
      </c>
      <c r="C104" s="107" t="s">
        <v>86</v>
      </c>
      <c r="D104" s="108">
        <v>60</v>
      </c>
      <c r="E104" s="108">
        <v>281</v>
      </c>
      <c r="F104" s="107" t="s">
        <v>86</v>
      </c>
      <c r="G104" s="731">
        <v>341</v>
      </c>
      <c r="H104" s="581"/>
      <c r="I104" s="718">
        <v>0.02</v>
      </c>
    </row>
    <row r="105" spans="1:9" ht="21" customHeight="1" thickBot="1">
      <c r="A105" s="467" t="s">
        <v>141</v>
      </c>
      <c r="B105" s="109">
        <v>427</v>
      </c>
      <c r="C105" s="109">
        <v>96</v>
      </c>
      <c r="D105" s="109">
        <v>122</v>
      </c>
      <c r="E105" s="110">
        <v>63</v>
      </c>
      <c r="F105" s="110">
        <v>13</v>
      </c>
      <c r="G105" s="732">
        <v>721</v>
      </c>
      <c r="H105" s="581"/>
      <c r="I105" s="733">
        <v>0.04</v>
      </c>
    </row>
    <row r="106" spans="1:9" ht="21" customHeight="1" thickTop="1" thickBot="1">
      <c r="A106" s="721" t="s">
        <v>99</v>
      </c>
      <c r="B106" s="722">
        <v>2188</v>
      </c>
      <c r="C106" s="722">
        <v>7654</v>
      </c>
      <c r="D106" s="734">
        <v>6850</v>
      </c>
      <c r="E106" s="734">
        <v>2798</v>
      </c>
      <c r="F106" s="735">
        <v>380</v>
      </c>
      <c r="G106" s="734">
        <v>19870</v>
      </c>
      <c r="H106" s="581"/>
      <c r="I106" s="725">
        <v>1</v>
      </c>
    </row>
    <row r="107" spans="1:9" ht="21" customHeight="1" thickTop="1" thickBot="1">
      <c r="A107" s="723" t="s">
        <v>134</v>
      </c>
      <c r="B107" s="724">
        <v>0.11</v>
      </c>
      <c r="C107" s="724">
        <v>0.39</v>
      </c>
      <c r="D107" s="724">
        <v>0.34</v>
      </c>
      <c r="E107" s="724">
        <v>0.14000000000000001</v>
      </c>
      <c r="F107" s="724">
        <v>0.02</v>
      </c>
      <c r="G107" s="725">
        <v>1</v>
      </c>
      <c r="H107" s="581"/>
      <c r="I107" s="581"/>
    </row>
    <row r="108" spans="1:9" ht="17.25" thickTop="1"/>
  </sheetData>
  <mergeCells count="6">
    <mergeCell ref="A22:I22"/>
    <mergeCell ref="A88:I88"/>
    <mergeCell ref="A89:I89"/>
    <mergeCell ref="A67:I67"/>
    <mergeCell ref="A44:I44"/>
    <mergeCell ref="A66:I66"/>
  </mergeCells>
  <conditionalFormatting sqref="B20:G21">
    <cfRule type="containsText" dxfId="7" priority="3" operator="containsText" text="True">
      <formula>NOT(ISERROR(SEARCH("True",B20)))</formula>
    </cfRule>
    <cfRule type="containsText" dxfId="6" priority="4" operator="containsText" text="False">
      <formula>NOT(ISERROR(SEARCH("False",B20)))</formula>
    </cfRule>
  </conditionalFormatting>
  <conditionalFormatting sqref="B42:G43">
    <cfRule type="containsText" dxfId="5" priority="5" operator="containsText" text="True">
      <formula>NOT(ISERROR(SEARCH("True",B42)))</formula>
    </cfRule>
    <cfRule type="containsText" dxfId="4" priority="6" operator="containsText" text="False">
      <formula>NOT(ISERROR(SEARCH("False",B42)))</formula>
    </cfRule>
  </conditionalFormatting>
  <conditionalFormatting sqref="B64:G64">
    <cfRule type="containsText" dxfId="3" priority="7" operator="containsText" text="True">
      <formula>NOT(ISERROR(SEARCH("True",B64)))</formula>
    </cfRule>
    <cfRule type="containsText" dxfId="2" priority="8" operator="containsText" text="False">
      <formula>NOT(ISERROR(SEARCH("False",B64)))</formula>
    </cfRule>
  </conditionalFormatting>
  <conditionalFormatting sqref="B65:I65">
    <cfRule type="containsText" dxfId="1" priority="1" operator="containsText" text="True">
      <formula>NOT(ISERROR(SEARCH("True",B65)))</formula>
    </cfRule>
    <cfRule type="containsText" dxfId="0" priority="2" operator="containsText" text="False">
      <formula>NOT(ISERROR(SEARCH("False",B65)))</formula>
    </cfRule>
  </conditionalFormatting>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sheetPr>
  <dimension ref="A1:I217"/>
  <sheetViews>
    <sheetView showGridLines="0" zoomScaleNormal="100" workbookViewId="0"/>
  </sheetViews>
  <sheetFormatPr defaultColWidth="9.140625" defaultRowHeight="16.5"/>
  <cols>
    <col min="1" max="1" width="8.140625" style="2" customWidth="1"/>
    <col min="2" max="2" width="66.85546875" style="21" customWidth="1"/>
    <col min="3" max="3" width="3.28515625" style="2" customWidth="1"/>
    <col min="4" max="4" width="13.7109375" style="2" customWidth="1"/>
    <col min="5" max="5" width="15" style="2" customWidth="1"/>
    <col min="6" max="8" width="13.140625" style="2" customWidth="1"/>
    <col min="9" max="9" width="13.140625" style="2" bestFit="1" customWidth="1"/>
    <col min="10" max="16384" width="9.140625" style="2"/>
  </cols>
  <sheetData>
    <row r="1" spans="1:9" ht="21" customHeight="1" thickBot="1">
      <c r="A1" s="550" t="s">
        <v>332</v>
      </c>
      <c r="F1" s="45"/>
      <c r="G1" s="23"/>
      <c r="H1" s="23"/>
      <c r="I1" s="23"/>
    </row>
    <row r="2" spans="1:9" ht="35.1" customHeight="1" thickTop="1" thickBot="1">
      <c r="B2" s="585"/>
      <c r="C2" s="583"/>
      <c r="D2" s="559">
        <v>2018</v>
      </c>
      <c r="E2" s="559">
        <v>2019</v>
      </c>
      <c r="F2" s="559">
        <v>2020</v>
      </c>
      <c r="G2" s="559" t="s">
        <v>780</v>
      </c>
      <c r="H2" s="559">
        <v>2022</v>
      </c>
      <c r="I2" s="559">
        <v>2023</v>
      </c>
    </row>
    <row r="3" spans="1:9" ht="21" customHeight="1" thickTop="1" thickBot="1">
      <c r="B3" s="552" t="s">
        <v>790</v>
      </c>
      <c r="C3" s="583"/>
      <c r="D3" s="736"/>
      <c r="E3" s="736"/>
      <c r="F3" s="736"/>
      <c r="G3" s="736"/>
      <c r="H3" s="736"/>
      <c r="I3" s="736"/>
    </row>
    <row r="4" spans="1:9" ht="21" customHeight="1" thickBot="1">
      <c r="B4" s="294" t="s">
        <v>226</v>
      </c>
      <c r="C4" s="24"/>
      <c r="D4" s="295">
        <v>3.6</v>
      </c>
      <c r="E4" s="295">
        <v>5.3</v>
      </c>
      <c r="F4" s="295">
        <v>10.1</v>
      </c>
      <c r="G4" s="295">
        <v>12.3</v>
      </c>
      <c r="H4" s="295">
        <v>10.8</v>
      </c>
      <c r="I4" s="295">
        <v>13.6</v>
      </c>
    </row>
    <row r="5" spans="1:9" ht="18.75">
      <c r="B5" s="311"/>
      <c r="C5" s="4"/>
      <c r="D5" s="312"/>
      <c r="E5" s="312"/>
      <c r="F5" s="312"/>
      <c r="G5" s="312"/>
      <c r="H5" s="312"/>
      <c r="I5" s="312"/>
    </row>
    <row r="6" spans="1:9" ht="21" customHeight="1">
      <c r="B6" s="313" t="s">
        <v>290</v>
      </c>
      <c r="C6" s="4"/>
      <c r="D6" s="314">
        <v>0.56999999999999995</v>
      </c>
      <c r="E6" s="314">
        <v>0.55000000000000004</v>
      </c>
      <c r="F6" s="314">
        <v>0.34</v>
      </c>
      <c r="G6" s="314">
        <v>0.34</v>
      </c>
      <c r="H6" s="314">
        <v>0.36</v>
      </c>
      <c r="I6" s="314">
        <v>0.33</v>
      </c>
    </row>
    <row r="7" spans="1:9" ht="21" customHeight="1">
      <c r="B7" s="315" t="s">
        <v>431</v>
      </c>
      <c r="C7" s="4"/>
      <c r="D7" s="316"/>
      <c r="E7" s="316"/>
      <c r="F7" s="316"/>
      <c r="G7" s="314">
        <v>0.16</v>
      </c>
      <c r="H7" s="314">
        <v>0.15</v>
      </c>
      <c r="I7" s="314">
        <v>0.17</v>
      </c>
    </row>
    <row r="8" spans="1:9" ht="21" customHeight="1">
      <c r="B8" s="317" t="s">
        <v>227</v>
      </c>
      <c r="C8" s="4"/>
      <c r="D8" s="318">
        <v>0.18</v>
      </c>
      <c r="E8" s="318">
        <v>0.25</v>
      </c>
      <c r="F8" s="318">
        <v>0.33</v>
      </c>
      <c r="G8" s="319"/>
      <c r="H8" s="319"/>
      <c r="I8" s="319"/>
    </row>
    <row r="9" spans="1:9" ht="21" customHeight="1">
      <c r="B9" s="317" t="s">
        <v>435</v>
      </c>
      <c r="C9" s="4"/>
      <c r="D9" s="320"/>
      <c r="E9" s="320"/>
      <c r="F9" s="320"/>
      <c r="G9" s="314">
        <v>0.1</v>
      </c>
      <c r="H9" s="314">
        <v>7.0000000000000007E-2</v>
      </c>
      <c r="I9" s="314">
        <v>0.09</v>
      </c>
    </row>
    <row r="10" spans="1:9" ht="21" customHeight="1">
      <c r="B10" s="317" t="s">
        <v>530</v>
      </c>
      <c r="C10" s="4"/>
      <c r="D10" s="318">
        <v>0.09</v>
      </c>
      <c r="E10" s="318">
        <v>0.05</v>
      </c>
      <c r="F10" s="318">
        <v>7.0000000000000007E-2</v>
      </c>
      <c r="G10" s="314">
        <v>0.09</v>
      </c>
      <c r="H10" s="314">
        <v>7.0000000000000007E-2</v>
      </c>
      <c r="I10" s="314">
        <v>0.08</v>
      </c>
    </row>
    <row r="11" spans="1:9" ht="21" customHeight="1">
      <c r="B11" s="317" t="s">
        <v>228</v>
      </c>
      <c r="C11" s="4"/>
      <c r="D11" s="318">
        <v>0.11</v>
      </c>
      <c r="E11" s="318">
        <v>0.08</v>
      </c>
      <c r="F11" s="318">
        <v>0.11</v>
      </c>
      <c r="G11" s="314">
        <v>0.11</v>
      </c>
      <c r="H11" s="314">
        <v>0.1</v>
      </c>
      <c r="I11" s="314">
        <v>0.09</v>
      </c>
    </row>
    <row r="12" spans="1:9" ht="21" customHeight="1">
      <c r="B12" s="317" t="s">
        <v>432</v>
      </c>
      <c r="C12" s="4"/>
      <c r="D12" s="320"/>
      <c r="E12" s="320"/>
      <c r="F12" s="320"/>
      <c r="G12" s="314">
        <v>0.09</v>
      </c>
      <c r="H12" s="314">
        <v>0.11</v>
      </c>
      <c r="I12" s="314">
        <v>0.11</v>
      </c>
    </row>
    <row r="13" spans="1:9" ht="21" customHeight="1">
      <c r="B13" s="317" t="s">
        <v>433</v>
      </c>
      <c r="C13" s="4"/>
      <c r="D13" s="320"/>
      <c r="E13" s="320"/>
      <c r="F13" s="320"/>
      <c r="G13" s="314">
        <v>0.08</v>
      </c>
      <c r="H13" s="314">
        <v>0.09</v>
      </c>
      <c r="I13" s="314">
        <v>0.08</v>
      </c>
    </row>
    <row r="14" spans="1:9" ht="21" customHeight="1">
      <c r="B14" s="317" t="s">
        <v>229</v>
      </c>
      <c r="C14" s="4"/>
      <c r="D14" s="318">
        <v>0.05</v>
      </c>
      <c r="E14" s="318">
        <v>7.0000000000000007E-2</v>
      </c>
      <c r="F14" s="318">
        <v>0.15</v>
      </c>
      <c r="G14" s="319"/>
      <c r="H14" s="319"/>
      <c r="I14" s="319"/>
    </row>
    <row r="15" spans="1:9" ht="21" customHeight="1" thickBot="1">
      <c r="B15" s="321" t="s">
        <v>434</v>
      </c>
      <c r="C15" s="4"/>
      <c r="D15" s="322"/>
      <c r="E15" s="322"/>
      <c r="F15" s="322"/>
      <c r="G15" s="323">
        <v>0.03</v>
      </c>
      <c r="H15" s="323">
        <v>0.05</v>
      </c>
      <c r="I15" s="323">
        <v>0.05</v>
      </c>
    </row>
    <row r="16" spans="1:9" ht="21" customHeight="1" thickBot="1">
      <c r="B16" s="324"/>
      <c r="C16" s="4"/>
      <c r="D16" s="741">
        <v>1</v>
      </c>
      <c r="E16" s="741">
        <v>1</v>
      </c>
      <c r="F16" s="741">
        <v>1</v>
      </c>
      <c r="G16" s="741">
        <v>1</v>
      </c>
      <c r="H16" s="741">
        <v>1</v>
      </c>
      <c r="I16" s="741">
        <v>1</v>
      </c>
    </row>
    <row r="18" spans="2:9" ht="17.25" thickBot="1"/>
    <row r="19" spans="2:9" ht="35.1" customHeight="1" thickTop="1" thickBot="1">
      <c r="B19" s="585"/>
      <c r="C19" s="583"/>
      <c r="D19" s="559">
        <v>2018</v>
      </c>
      <c r="E19" s="559">
        <v>2019</v>
      </c>
      <c r="F19" s="559">
        <v>2020</v>
      </c>
      <c r="G19" s="559">
        <v>2021</v>
      </c>
      <c r="H19" s="559">
        <v>2022</v>
      </c>
      <c r="I19" s="559">
        <v>2023</v>
      </c>
    </row>
    <row r="20" spans="2:9" ht="20.25" customHeight="1" thickTop="1" thickBot="1">
      <c r="B20" s="552" t="s">
        <v>789</v>
      </c>
      <c r="C20" s="583"/>
      <c r="D20" s="736"/>
      <c r="E20" s="736"/>
      <c r="F20" s="736"/>
      <c r="G20" s="736"/>
      <c r="H20" s="736"/>
      <c r="I20" s="736"/>
    </row>
    <row r="21" spans="2:9" ht="20.25" customHeight="1" thickBot="1">
      <c r="B21" s="294" t="s">
        <v>226</v>
      </c>
      <c r="C21" s="24"/>
      <c r="D21" s="295">
        <v>3.6</v>
      </c>
      <c r="E21" s="295">
        <v>5.3</v>
      </c>
      <c r="F21" s="295">
        <v>10.1</v>
      </c>
      <c r="G21" s="295">
        <v>12.3</v>
      </c>
      <c r="H21" s="295">
        <v>10.8</v>
      </c>
      <c r="I21" s="295">
        <v>13.6</v>
      </c>
    </row>
    <row r="22" spans="2:9" ht="6.75" customHeight="1">
      <c r="B22" s="296"/>
      <c r="C22" s="4"/>
      <c r="D22" s="297"/>
      <c r="E22" s="297"/>
      <c r="F22" s="297"/>
      <c r="G22" s="297"/>
      <c r="H22" s="297"/>
      <c r="I22" s="297"/>
    </row>
    <row r="23" spans="2:9" ht="20.25" customHeight="1">
      <c r="B23" s="301" t="s">
        <v>121</v>
      </c>
      <c r="C23" s="24"/>
      <c r="D23" s="302"/>
      <c r="E23" s="299">
        <v>0.34</v>
      </c>
      <c r="F23" s="299">
        <v>0.22</v>
      </c>
      <c r="G23" s="299">
        <v>0.19</v>
      </c>
      <c r="H23" s="299">
        <v>0.23</v>
      </c>
      <c r="I23" s="299">
        <v>0.2</v>
      </c>
    </row>
    <row r="24" spans="2:9" ht="20.25" customHeight="1">
      <c r="B24" s="303" t="s">
        <v>122</v>
      </c>
      <c r="C24" s="24"/>
      <c r="D24" s="302"/>
      <c r="E24" s="299">
        <v>0.23</v>
      </c>
      <c r="F24" s="299">
        <v>0.16</v>
      </c>
      <c r="G24" s="299">
        <v>0.19</v>
      </c>
      <c r="H24" s="299">
        <v>0.19</v>
      </c>
      <c r="I24" s="299">
        <v>0.22</v>
      </c>
    </row>
    <row r="25" spans="2:9" ht="20.25" customHeight="1">
      <c r="B25" s="303" t="s">
        <v>47</v>
      </c>
      <c r="C25" s="24"/>
      <c r="D25" s="302"/>
      <c r="E25" s="299">
        <v>0.32</v>
      </c>
      <c r="F25" s="299">
        <v>0.35</v>
      </c>
      <c r="G25" s="299">
        <v>0.34</v>
      </c>
      <c r="H25" s="299">
        <v>0.27</v>
      </c>
      <c r="I25" s="299">
        <v>0.3</v>
      </c>
    </row>
    <row r="26" spans="2:9" ht="20.25" customHeight="1">
      <c r="B26" s="303" t="s">
        <v>123</v>
      </c>
      <c r="C26" s="24"/>
      <c r="D26" s="302"/>
      <c r="E26" s="299">
        <v>0.09</v>
      </c>
      <c r="F26" s="299">
        <v>0.23</v>
      </c>
      <c r="G26" s="299">
        <v>0.23</v>
      </c>
      <c r="H26" s="299">
        <v>0.27</v>
      </c>
      <c r="I26" s="299">
        <v>0.26</v>
      </c>
    </row>
    <row r="27" spans="2:9" ht="20.25" customHeight="1">
      <c r="B27" s="303" t="s">
        <v>336</v>
      </c>
      <c r="C27" s="4"/>
      <c r="D27" s="302"/>
      <c r="E27" s="299">
        <v>0.02</v>
      </c>
      <c r="F27" s="299">
        <v>0.04</v>
      </c>
      <c r="G27" s="299">
        <v>0.05</v>
      </c>
      <c r="H27" s="299">
        <v>0.04</v>
      </c>
      <c r="I27" s="299">
        <v>0.02</v>
      </c>
    </row>
    <row r="28" spans="2:9" ht="18.75">
      <c r="B28" s="113"/>
      <c r="C28" s="4"/>
      <c r="D28" s="114"/>
      <c r="E28" s="114"/>
      <c r="F28" s="114"/>
      <c r="G28" s="114"/>
      <c r="H28" s="114"/>
      <c r="I28" s="114"/>
    </row>
    <row r="29" spans="2:9" ht="17.25" thickBot="1"/>
    <row r="30" spans="2:9" ht="35.1" customHeight="1" thickTop="1" thickBot="1">
      <c r="B30" s="585"/>
      <c r="C30" s="583"/>
      <c r="D30" s="559">
        <v>2018</v>
      </c>
      <c r="E30" s="559">
        <v>2019</v>
      </c>
      <c r="F30" s="559">
        <v>2020</v>
      </c>
      <c r="G30" s="559">
        <v>2021</v>
      </c>
      <c r="H30" s="559">
        <v>2022</v>
      </c>
      <c r="I30" s="559">
        <v>2023</v>
      </c>
    </row>
    <row r="31" spans="2:9" ht="20.25" customHeight="1" thickTop="1" thickBot="1">
      <c r="B31" s="552" t="s">
        <v>788</v>
      </c>
      <c r="C31" s="583"/>
      <c r="D31" s="736"/>
      <c r="E31" s="736"/>
      <c r="F31" s="736"/>
      <c r="G31" s="736"/>
      <c r="H31" s="736"/>
      <c r="I31" s="736"/>
    </row>
    <row r="32" spans="2:9" ht="20.25" customHeight="1" thickBot="1">
      <c r="B32" s="294" t="s">
        <v>231</v>
      </c>
      <c r="C32" s="24"/>
      <c r="D32" s="295">
        <v>1.4</v>
      </c>
      <c r="E32" s="295">
        <v>1.3</v>
      </c>
      <c r="F32" s="295">
        <v>2</v>
      </c>
      <c r="G32" s="295">
        <v>3</v>
      </c>
      <c r="H32" s="295">
        <v>3.5</v>
      </c>
      <c r="I32" s="295">
        <v>1.8</v>
      </c>
    </row>
    <row r="33" spans="2:9" ht="6.75" customHeight="1">
      <c r="B33" s="296"/>
      <c r="C33" s="4"/>
      <c r="D33" s="297"/>
      <c r="E33" s="297"/>
      <c r="F33" s="297"/>
      <c r="G33" s="297"/>
      <c r="H33" s="297"/>
      <c r="I33" s="297"/>
    </row>
    <row r="34" spans="2:9" ht="20.25" customHeight="1">
      <c r="B34" s="124" t="s">
        <v>232</v>
      </c>
      <c r="C34" s="24"/>
      <c r="D34" s="299" t="s">
        <v>122</v>
      </c>
      <c r="E34" s="299" t="s">
        <v>230</v>
      </c>
      <c r="F34" s="299" t="s">
        <v>47</v>
      </c>
      <c r="G34" s="299" t="s">
        <v>47</v>
      </c>
      <c r="H34" s="299" t="s">
        <v>496</v>
      </c>
      <c r="I34" s="299" t="s">
        <v>230</v>
      </c>
    </row>
    <row r="35" spans="2:9" ht="20.25" customHeight="1">
      <c r="B35" s="309" t="s">
        <v>233</v>
      </c>
      <c r="C35" s="24"/>
      <c r="D35" s="298"/>
      <c r="E35" s="300">
        <v>250</v>
      </c>
      <c r="F35" s="300">
        <v>888</v>
      </c>
      <c r="G35" s="310">
        <v>1294</v>
      </c>
      <c r="H35" s="310">
        <v>991</v>
      </c>
      <c r="I35" s="910">
        <v>1194</v>
      </c>
    </row>
    <row r="36" spans="2:9" ht="18.75">
      <c r="B36" s="117"/>
      <c r="C36" s="24"/>
      <c r="D36" s="120"/>
      <c r="E36" s="120"/>
      <c r="F36" s="120"/>
      <c r="G36" s="120"/>
      <c r="H36" s="120"/>
      <c r="I36" s="120"/>
    </row>
    <row r="37" spans="2:9" ht="19.5" thickBot="1">
      <c r="B37" s="112"/>
      <c r="C37" s="24"/>
      <c r="D37" s="121"/>
      <c r="E37" s="121"/>
      <c r="F37" s="122"/>
      <c r="G37" s="122"/>
      <c r="H37" s="122"/>
      <c r="I37" s="122"/>
    </row>
    <row r="38" spans="2:9" ht="35.1" customHeight="1" thickTop="1" thickBot="1">
      <c r="B38" s="585"/>
      <c r="C38" s="583"/>
      <c r="D38" s="559">
        <v>2018</v>
      </c>
      <c r="E38" s="559">
        <v>2019</v>
      </c>
      <c r="F38" s="559">
        <v>2020</v>
      </c>
      <c r="G38" s="559">
        <v>2021</v>
      </c>
      <c r="H38" s="559">
        <v>2022</v>
      </c>
      <c r="I38" s="559">
        <v>2023</v>
      </c>
    </row>
    <row r="39" spans="2:9" ht="20.25" customHeight="1" thickTop="1" thickBot="1">
      <c r="B39" s="552" t="s">
        <v>787</v>
      </c>
      <c r="C39" s="583"/>
      <c r="D39" s="736"/>
      <c r="E39" s="736"/>
      <c r="F39" s="736"/>
      <c r="G39" s="736"/>
      <c r="H39" s="736"/>
      <c r="I39" s="736"/>
    </row>
    <row r="40" spans="2:9" ht="20.25" customHeight="1" thickBot="1">
      <c r="B40" s="294" t="s">
        <v>226</v>
      </c>
      <c r="C40" s="24"/>
      <c r="D40" s="295">
        <v>2</v>
      </c>
      <c r="E40" s="295">
        <v>2.9</v>
      </c>
      <c r="F40" s="295">
        <v>3.5</v>
      </c>
      <c r="G40" s="295">
        <v>4.2</v>
      </c>
      <c r="H40" s="295">
        <v>3.9</v>
      </c>
      <c r="I40" s="295">
        <v>4.5</v>
      </c>
    </row>
    <row r="41" spans="2:9" ht="6.75" customHeight="1">
      <c r="B41" s="296"/>
      <c r="C41" s="4"/>
      <c r="D41" s="297"/>
      <c r="E41" s="297"/>
      <c r="F41" s="297"/>
      <c r="G41" s="297"/>
      <c r="H41" s="297"/>
      <c r="I41" s="297"/>
    </row>
    <row r="42" spans="2:9" ht="20.25" customHeight="1" thickBot="1">
      <c r="B42" s="307" t="s">
        <v>239</v>
      </c>
      <c r="C42" s="24"/>
      <c r="D42" s="300"/>
      <c r="E42" s="300"/>
      <c r="F42" s="299"/>
      <c r="G42" s="299"/>
      <c r="H42" s="299"/>
      <c r="I42" s="299"/>
    </row>
    <row r="43" spans="2:9" ht="20.25" customHeight="1">
      <c r="B43" s="123" t="s">
        <v>240</v>
      </c>
      <c r="C43" s="24"/>
      <c r="D43" s="302"/>
      <c r="E43" s="299">
        <v>0.34</v>
      </c>
      <c r="F43" s="299">
        <v>0.35</v>
      </c>
      <c r="G43" s="299">
        <v>0.35</v>
      </c>
      <c r="H43" s="299">
        <v>0.36</v>
      </c>
      <c r="I43" s="299">
        <v>0.36</v>
      </c>
    </row>
    <row r="44" spans="2:9" ht="20.25" customHeight="1">
      <c r="B44" s="124" t="s">
        <v>241</v>
      </c>
      <c r="C44" s="24"/>
      <c r="D44" s="302"/>
      <c r="E44" s="299">
        <v>0.12</v>
      </c>
      <c r="F44" s="299">
        <v>0.12</v>
      </c>
      <c r="G44" s="299">
        <v>0.12</v>
      </c>
      <c r="H44" s="299">
        <v>0.12</v>
      </c>
      <c r="I44" s="299">
        <v>0.12</v>
      </c>
    </row>
    <row r="45" spans="2:9" ht="20.25" customHeight="1">
      <c r="B45" s="124" t="s">
        <v>242</v>
      </c>
      <c r="C45" s="24"/>
      <c r="D45" s="302"/>
      <c r="E45" s="299">
        <v>0.05</v>
      </c>
      <c r="F45" s="299">
        <v>0.04</v>
      </c>
      <c r="G45" s="299">
        <v>0.04</v>
      </c>
      <c r="H45" s="299">
        <v>0.05</v>
      </c>
      <c r="I45" s="299">
        <v>0.05</v>
      </c>
    </row>
    <row r="46" spans="2:9" ht="20.25" customHeight="1">
      <c r="B46" s="124" t="s">
        <v>243</v>
      </c>
      <c r="C46" s="24"/>
      <c r="D46" s="302"/>
      <c r="E46" s="299">
        <v>0.05</v>
      </c>
      <c r="F46" s="299">
        <v>0.04</v>
      </c>
      <c r="G46" s="299">
        <v>0.04</v>
      </c>
      <c r="H46" s="299">
        <v>0.04</v>
      </c>
      <c r="I46" s="299">
        <v>0.04</v>
      </c>
    </row>
    <row r="47" spans="2:9" ht="20.25" customHeight="1">
      <c r="B47" s="124" t="s">
        <v>244</v>
      </c>
      <c r="C47" s="24"/>
      <c r="D47" s="302"/>
      <c r="E47" s="299">
        <v>7.0000000000000007E-2</v>
      </c>
      <c r="F47" s="299">
        <v>7.0000000000000007E-2</v>
      </c>
      <c r="G47" s="299">
        <v>7.0000000000000007E-2</v>
      </c>
      <c r="H47" s="299">
        <v>7.0000000000000007E-2</v>
      </c>
      <c r="I47" s="299">
        <v>7.0000000000000007E-2</v>
      </c>
    </row>
    <row r="48" spans="2:9" ht="20.25" customHeight="1">
      <c r="B48" s="124" t="s">
        <v>245</v>
      </c>
      <c r="C48" s="24"/>
      <c r="D48" s="302"/>
      <c r="E48" s="299">
        <v>0.06</v>
      </c>
      <c r="F48" s="299">
        <v>0.06</v>
      </c>
      <c r="G48" s="299">
        <v>0.06</v>
      </c>
      <c r="H48" s="299">
        <v>0.06</v>
      </c>
      <c r="I48" s="299">
        <v>6.0000000000000005E-2</v>
      </c>
    </row>
    <row r="49" spans="1:9" ht="20.25" customHeight="1">
      <c r="B49" s="124" t="s">
        <v>246</v>
      </c>
      <c r="C49" s="24"/>
      <c r="D49" s="302"/>
      <c r="E49" s="299">
        <v>0.16</v>
      </c>
      <c r="F49" s="299">
        <v>0.18</v>
      </c>
      <c r="G49" s="299">
        <v>0.18</v>
      </c>
      <c r="H49" s="299">
        <v>0.18</v>
      </c>
      <c r="I49" s="299">
        <v>0.18</v>
      </c>
    </row>
    <row r="50" spans="1:9" ht="20.25" customHeight="1">
      <c r="B50" s="124" t="s">
        <v>247</v>
      </c>
      <c r="C50" s="24"/>
      <c r="D50" s="302"/>
      <c r="E50" s="299">
        <v>0.03</v>
      </c>
      <c r="F50" s="299">
        <v>0.03</v>
      </c>
      <c r="G50" s="299">
        <v>0.03</v>
      </c>
      <c r="H50" s="299">
        <v>0.03</v>
      </c>
      <c r="I50" s="299">
        <v>0.03</v>
      </c>
    </row>
    <row r="51" spans="1:9" ht="20.25" customHeight="1">
      <c r="B51" s="124" t="s">
        <v>248</v>
      </c>
      <c r="C51" s="24"/>
      <c r="D51" s="302"/>
      <c r="E51" s="299">
        <v>0.03</v>
      </c>
      <c r="F51" s="299">
        <v>0.03</v>
      </c>
      <c r="G51" s="299">
        <v>0.03</v>
      </c>
      <c r="H51" s="299">
        <v>0.03</v>
      </c>
      <c r="I51" s="299">
        <v>0.03</v>
      </c>
    </row>
    <row r="52" spans="1:9" ht="20.25" customHeight="1">
      <c r="B52" s="124" t="s">
        <v>249</v>
      </c>
      <c r="C52" s="24"/>
      <c r="D52" s="302"/>
      <c r="E52" s="299">
        <v>0.04</v>
      </c>
      <c r="F52" s="299">
        <v>0.03</v>
      </c>
      <c r="G52" s="299">
        <v>0.03</v>
      </c>
      <c r="H52" s="299">
        <v>0.02</v>
      </c>
      <c r="I52" s="299">
        <v>0.02</v>
      </c>
    </row>
    <row r="53" spans="1:9" ht="20.25" customHeight="1">
      <c r="B53" s="124" t="s">
        <v>250</v>
      </c>
      <c r="C53" s="24"/>
      <c r="D53" s="302"/>
      <c r="E53" s="299">
        <v>0.05</v>
      </c>
      <c r="F53" s="299">
        <v>0.05</v>
      </c>
      <c r="G53" s="299">
        <v>0.05</v>
      </c>
      <c r="H53" s="299">
        <v>0.04</v>
      </c>
      <c r="I53" s="299">
        <v>0.04</v>
      </c>
    </row>
    <row r="54" spans="1:9" ht="20.25" customHeight="1">
      <c r="B54" s="124" t="s">
        <v>251</v>
      </c>
      <c r="C54" s="24"/>
      <c r="D54" s="302"/>
      <c r="E54" s="299" t="s">
        <v>86</v>
      </c>
      <c r="F54" s="299" t="s">
        <v>86</v>
      </c>
      <c r="G54" s="299" t="s">
        <v>86</v>
      </c>
      <c r="H54" s="299" t="s">
        <v>86</v>
      </c>
      <c r="I54" s="299" t="s">
        <v>86</v>
      </c>
    </row>
    <row r="55" spans="1:9" s="43" customFormat="1" ht="20.25" customHeight="1">
      <c r="B55" s="738" t="s">
        <v>99</v>
      </c>
      <c r="C55" s="554"/>
      <c r="D55" s="739"/>
      <c r="E55" s="740">
        <v>0.99998383468567054</v>
      </c>
      <c r="F55" s="740">
        <v>1</v>
      </c>
      <c r="G55" s="740">
        <v>1</v>
      </c>
      <c r="H55" s="740">
        <v>1.0000000000000002</v>
      </c>
      <c r="I55" s="740">
        <v>1.0000000000000002</v>
      </c>
    </row>
    <row r="56" spans="1:9" ht="6.75" customHeight="1">
      <c r="B56" s="296"/>
      <c r="C56" s="4"/>
      <c r="D56" s="297"/>
      <c r="E56" s="297"/>
      <c r="F56" s="297"/>
      <c r="G56" s="297"/>
      <c r="H56" s="297"/>
      <c r="I56" s="297"/>
    </row>
    <row r="57" spans="1:9" ht="20.25" customHeight="1">
      <c r="A57" s="1220" t="s">
        <v>237</v>
      </c>
      <c r="B57" s="124" t="s">
        <v>234</v>
      </c>
      <c r="C57" s="24"/>
      <c r="D57" s="302"/>
      <c r="E57" s="299">
        <v>0.34</v>
      </c>
      <c r="F57" s="299">
        <v>0.33</v>
      </c>
      <c r="G57" s="299">
        <v>0.31</v>
      </c>
      <c r="H57" s="299">
        <v>0.31</v>
      </c>
      <c r="I57" s="299">
        <v>0.33</v>
      </c>
    </row>
    <row r="58" spans="1:9" ht="20.25" customHeight="1">
      <c r="A58" s="1220"/>
      <c r="B58" s="124" t="s">
        <v>235</v>
      </c>
      <c r="C58" s="24"/>
      <c r="D58" s="298"/>
      <c r="E58" s="300">
        <v>77</v>
      </c>
      <c r="F58" s="300">
        <v>77</v>
      </c>
      <c r="G58" s="300">
        <v>76</v>
      </c>
      <c r="H58" s="300">
        <v>75</v>
      </c>
      <c r="I58" s="300">
        <v>76</v>
      </c>
    </row>
    <row r="59" spans="1:9" ht="20.25" customHeight="1">
      <c r="A59" s="1220"/>
      <c r="B59" s="124" t="s">
        <v>236</v>
      </c>
      <c r="C59" s="24"/>
      <c r="D59" s="298"/>
      <c r="E59" s="300">
        <v>12</v>
      </c>
      <c r="F59" s="300">
        <v>11</v>
      </c>
      <c r="G59" s="300">
        <v>12</v>
      </c>
      <c r="H59" s="300">
        <v>10</v>
      </c>
      <c r="I59" s="300">
        <v>11</v>
      </c>
    </row>
    <row r="60" spans="1:9" ht="6.75" customHeight="1">
      <c r="B60" s="296"/>
      <c r="C60" s="4"/>
      <c r="D60" s="297"/>
      <c r="E60" s="297"/>
      <c r="F60" s="297"/>
      <c r="G60" s="297"/>
      <c r="H60" s="297"/>
      <c r="I60" s="297"/>
    </row>
    <row r="61" spans="1:9" ht="20.25" customHeight="1">
      <c r="A61" s="1221" t="s">
        <v>238</v>
      </c>
      <c r="B61" s="124" t="s">
        <v>234</v>
      </c>
      <c r="C61" s="24"/>
      <c r="D61" s="302"/>
      <c r="E61" s="299" t="s">
        <v>361</v>
      </c>
      <c r="F61" s="299" t="s">
        <v>362</v>
      </c>
      <c r="G61" s="299" t="s">
        <v>419</v>
      </c>
      <c r="H61" s="299" t="s">
        <v>497</v>
      </c>
      <c r="I61" s="299" t="s">
        <v>914</v>
      </c>
    </row>
    <row r="62" spans="1:9" ht="20.25" customHeight="1">
      <c r="A62" s="1221"/>
      <c r="B62" s="124" t="s">
        <v>235</v>
      </c>
      <c r="C62" s="24"/>
      <c r="D62" s="298"/>
      <c r="E62" s="300">
        <v>71</v>
      </c>
      <c r="F62" s="300">
        <v>71</v>
      </c>
      <c r="G62" s="300">
        <v>73</v>
      </c>
      <c r="H62" s="300">
        <v>72</v>
      </c>
      <c r="I62" s="300">
        <v>72</v>
      </c>
    </row>
    <row r="63" spans="1:9" ht="20.25" customHeight="1">
      <c r="A63" s="1221"/>
      <c r="B63" s="124" t="s">
        <v>236</v>
      </c>
      <c r="C63" s="24"/>
      <c r="D63" s="298"/>
      <c r="E63" s="300">
        <v>16</v>
      </c>
      <c r="F63" s="300">
        <v>14</v>
      </c>
      <c r="G63" s="300">
        <v>14</v>
      </c>
      <c r="H63" s="300">
        <v>12</v>
      </c>
      <c r="I63" s="300">
        <v>13</v>
      </c>
    </row>
    <row r="64" spans="1:9" ht="6.75" customHeight="1">
      <c r="B64" s="296"/>
      <c r="C64" s="4"/>
      <c r="D64" s="297"/>
      <c r="E64" s="297"/>
      <c r="F64" s="297"/>
      <c r="G64" s="297"/>
      <c r="H64" s="297"/>
      <c r="I64" s="297"/>
    </row>
    <row r="65" spans="1:9" ht="20.85" customHeight="1">
      <c r="B65" s="124" t="s">
        <v>232</v>
      </c>
      <c r="C65" s="24"/>
      <c r="D65" s="298"/>
      <c r="E65" s="299" t="s">
        <v>230</v>
      </c>
      <c r="F65" s="299" t="s">
        <v>122</v>
      </c>
      <c r="G65" s="308" t="s">
        <v>122</v>
      </c>
      <c r="H65" s="395" t="s">
        <v>122</v>
      </c>
      <c r="I65" s="395" t="s">
        <v>122</v>
      </c>
    </row>
    <row r="66" spans="1:9" ht="20.85" customHeight="1">
      <c r="B66" s="124" t="s">
        <v>297</v>
      </c>
      <c r="C66" s="24"/>
      <c r="D66" s="300"/>
      <c r="E66" s="299"/>
      <c r="F66" s="299"/>
      <c r="G66" s="299"/>
      <c r="H66" s="299"/>
      <c r="I66" s="299"/>
    </row>
    <row r="67" spans="1:9" ht="20.85" customHeight="1">
      <c r="B67" s="301" t="s">
        <v>121</v>
      </c>
      <c r="C67" s="24"/>
      <c r="D67" s="298"/>
      <c r="E67" s="302"/>
      <c r="F67" s="299">
        <v>0.57999999999999996</v>
      </c>
      <c r="G67" s="299">
        <v>0.49</v>
      </c>
      <c r="H67" s="299">
        <v>0.56000000000000005</v>
      </c>
      <c r="I67" s="816">
        <v>0.56000000000000005</v>
      </c>
    </row>
    <row r="68" spans="1:9" ht="20.85" customHeight="1">
      <c r="B68" s="303" t="s">
        <v>122</v>
      </c>
      <c r="C68" s="24"/>
      <c r="D68" s="298"/>
      <c r="E68" s="302"/>
      <c r="F68" s="299">
        <v>0.19</v>
      </c>
      <c r="G68" s="299">
        <v>0.27</v>
      </c>
      <c r="H68" s="299">
        <v>0.22</v>
      </c>
      <c r="I68" s="816">
        <v>0.22</v>
      </c>
    </row>
    <row r="69" spans="1:9" ht="20.85" customHeight="1">
      <c r="B69" s="303" t="s">
        <v>47</v>
      </c>
      <c r="C69" s="24"/>
      <c r="D69" s="298"/>
      <c r="E69" s="302"/>
      <c r="F69" s="299">
        <v>0.18</v>
      </c>
      <c r="G69" s="299">
        <v>0.23</v>
      </c>
      <c r="H69" s="299">
        <v>0.21</v>
      </c>
      <c r="I69" s="816">
        <v>0.19</v>
      </c>
    </row>
    <row r="70" spans="1:9" ht="20.85" customHeight="1">
      <c r="B70" s="303" t="s">
        <v>123</v>
      </c>
      <c r="C70" s="24"/>
      <c r="D70" s="298"/>
      <c r="E70" s="302"/>
      <c r="F70" s="299">
        <v>0.04</v>
      </c>
      <c r="G70" s="299" t="s">
        <v>86</v>
      </c>
      <c r="H70" s="299">
        <v>0.01</v>
      </c>
      <c r="I70" s="816">
        <v>0.03</v>
      </c>
    </row>
    <row r="71" spans="1:9" ht="20.85" customHeight="1">
      <c r="B71" s="303" t="s">
        <v>363</v>
      </c>
      <c r="C71" s="24"/>
      <c r="D71" s="298"/>
      <c r="E71" s="302"/>
      <c r="F71" s="299">
        <v>0.01</v>
      </c>
      <c r="G71" s="299">
        <v>0.01</v>
      </c>
      <c r="H71" s="299" t="s">
        <v>86</v>
      </c>
      <c r="I71" s="816" t="s">
        <v>86</v>
      </c>
    </row>
    <row r="72" spans="1:9" ht="18.75">
      <c r="B72" s="117"/>
      <c r="C72" s="24"/>
      <c r="D72" s="125"/>
      <c r="E72" s="126"/>
      <c r="F72" s="126"/>
      <c r="G72" s="126"/>
      <c r="H72" s="126"/>
      <c r="I72" s="126"/>
    </row>
    <row r="73" spans="1:9" ht="17.25" thickBot="1"/>
    <row r="74" spans="1:9" ht="35.1" customHeight="1" thickTop="1" thickBot="1">
      <c r="B74" s="585"/>
      <c r="C74" s="583"/>
      <c r="D74" s="559">
        <v>2018</v>
      </c>
      <c r="E74" s="559">
        <v>2019</v>
      </c>
      <c r="F74" s="559">
        <v>2020</v>
      </c>
      <c r="G74" s="559">
        <v>2021</v>
      </c>
      <c r="H74" s="559">
        <v>2022</v>
      </c>
      <c r="I74" s="559">
        <v>2023</v>
      </c>
    </row>
    <row r="75" spans="1:9" ht="20.25" customHeight="1" thickTop="1" thickBot="1">
      <c r="B75" s="552" t="s">
        <v>786</v>
      </c>
      <c r="C75" s="583"/>
      <c r="D75" s="736"/>
      <c r="E75" s="736"/>
      <c r="F75" s="736"/>
      <c r="G75" s="736"/>
      <c r="H75" s="736"/>
      <c r="I75" s="736"/>
    </row>
    <row r="76" spans="1:9" ht="20.25" customHeight="1" thickBot="1">
      <c r="B76" s="294" t="s">
        <v>226</v>
      </c>
      <c r="C76" s="24"/>
      <c r="D76" s="295">
        <v>0.4</v>
      </c>
      <c r="E76" s="295">
        <v>0.4</v>
      </c>
      <c r="F76" s="295">
        <v>1.1000000000000001</v>
      </c>
      <c r="G76" s="295">
        <v>1.3</v>
      </c>
      <c r="H76" s="295">
        <v>1.1000000000000001</v>
      </c>
      <c r="I76" s="295">
        <v>1.2</v>
      </c>
    </row>
    <row r="77" spans="1:9" ht="6.75" customHeight="1">
      <c r="B77" s="296"/>
      <c r="C77" s="4"/>
      <c r="D77" s="297"/>
      <c r="E77" s="297"/>
      <c r="F77" s="297"/>
      <c r="G77" s="297"/>
      <c r="H77" s="297"/>
      <c r="I77" s="297"/>
    </row>
    <row r="78" spans="1:9" ht="20.25" customHeight="1">
      <c r="A78" s="1220" t="s">
        <v>259</v>
      </c>
      <c r="B78" s="124" t="s">
        <v>260</v>
      </c>
      <c r="C78" s="24"/>
      <c r="D78" s="302"/>
      <c r="E78" s="299">
        <v>0.16</v>
      </c>
      <c r="F78" s="299">
        <v>0.24</v>
      </c>
      <c r="G78" s="299">
        <v>0.28999999999999998</v>
      </c>
      <c r="H78" s="299">
        <v>0.28000000000000003</v>
      </c>
      <c r="I78" s="299">
        <v>0.35</v>
      </c>
    </row>
    <row r="79" spans="1:9" ht="20.25" customHeight="1">
      <c r="A79" s="1220"/>
      <c r="B79" s="124" t="s">
        <v>261</v>
      </c>
      <c r="C79" s="24"/>
      <c r="D79" s="302"/>
      <c r="E79" s="299">
        <v>0.57999999999999996</v>
      </c>
      <c r="F79" s="299">
        <v>0.51</v>
      </c>
      <c r="G79" s="299">
        <v>0.41</v>
      </c>
      <c r="H79" s="299">
        <v>0.36</v>
      </c>
      <c r="I79" s="386">
        <v>0.28000000000000003</v>
      </c>
    </row>
    <row r="80" spans="1:9" ht="20.25" customHeight="1">
      <c r="A80" s="1220"/>
      <c r="B80" s="124" t="s">
        <v>262</v>
      </c>
      <c r="C80" s="24"/>
      <c r="D80" s="298"/>
      <c r="E80" s="299">
        <v>0.12</v>
      </c>
      <c r="F80" s="299">
        <v>0.21</v>
      </c>
      <c r="G80" s="299">
        <v>0.26</v>
      </c>
      <c r="H80" s="299">
        <v>0.28000000000000003</v>
      </c>
      <c r="I80" s="299">
        <v>0.31</v>
      </c>
    </row>
    <row r="81" spans="1:9" ht="20.25" customHeight="1">
      <c r="A81" s="1220"/>
      <c r="B81" s="124" t="s">
        <v>288</v>
      </c>
      <c r="C81" s="24"/>
      <c r="D81" s="298"/>
      <c r="E81" s="299">
        <v>0.14000000000000001</v>
      </c>
      <c r="F81" s="299">
        <v>0.04</v>
      </c>
      <c r="G81" s="299">
        <v>0.04</v>
      </c>
      <c r="H81" s="299">
        <v>0.08</v>
      </c>
      <c r="I81" s="386">
        <v>0.06</v>
      </c>
    </row>
    <row r="82" spans="1:9" ht="6.75" customHeight="1">
      <c r="B82" s="296"/>
      <c r="C82" s="4"/>
      <c r="D82" s="297"/>
      <c r="E82" s="297"/>
      <c r="F82" s="297"/>
      <c r="G82" s="297"/>
      <c r="H82" s="297"/>
      <c r="I82" s="297"/>
    </row>
    <row r="83" spans="1:9" ht="20.25" customHeight="1">
      <c r="B83" s="124" t="s">
        <v>232</v>
      </c>
      <c r="C83" s="24"/>
      <c r="D83" s="298"/>
      <c r="E83" s="299" t="s">
        <v>230</v>
      </c>
      <c r="F83" s="299" t="s">
        <v>306</v>
      </c>
      <c r="G83" s="299" t="s">
        <v>123</v>
      </c>
      <c r="H83" s="386" t="s">
        <v>123</v>
      </c>
      <c r="I83" s="386" t="s">
        <v>123</v>
      </c>
    </row>
    <row r="84" spans="1:9" ht="20.25" customHeight="1">
      <c r="B84" s="124" t="s">
        <v>297</v>
      </c>
      <c r="C84" s="24"/>
      <c r="D84" s="300"/>
      <c r="E84" s="299"/>
      <c r="F84" s="299"/>
      <c r="G84" s="299"/>
      <c r="H84" s="299"/>
      <c r="I84" s="299"/>
    </row>
    <row r="85" spans="1:9" ht="20.25" customHeight="1">
      <c r="B85" s="301" t="s">
        <v>121</v>
      </c>
      <c r="C85" s="24"/>
      <c r="D85" s="298"/>
      <c r="E85" s="302"/>
      <c r="F85" s="299" t="s">
        <v>86</v>
      </c>
      <c r="G85" s="299" t="s">
        <v>86</v>
      </c>
      <c r="H85" s="299">
        <v>0.05</v>
      </c>
      <c r="I85" s="386">
        <v>0.05</v>
      </c>
    </row>
    <row r="86" spans="1:9" ht="20.25" customHeight="1">
      <c r="B86" s="303" t="s">
        <v>122</v>
      </c>
      <c r="C86" s="24"/>
      <c r="D86" s="298"/>
      <c r="E86" s="302"/>
      <c r="F86" s="299">
        <v>0.06</v>
      </c>
      <c r="G86" s="299" t="s">
        <v>86</v>
      </c>
      <c r="H86" s="299">
        <v>0.05</v>
      </c>
      <c r="I86" s="386" t="s">
        <v>86</v>
      </c>
    </row>
    <row r="87" spans="1:9" ht="20.25" customHeight="1">
      <c r="B87" s="303" t="s">
        <v>47</v>
      </c>
      <c r="C87" s="24"/>
      <c r="D87" s="298"/>
      <c r="E87" s="302"/>
      <c r="F87" s="299">
        <v>0.51</v>
      </c>
      <c r="G87" s="299">
        <v>0.26</v>
      </c>
      <c r="H87" s="299">
        <v>0.14000000000000001</v>
      </c>
      <c r="I87" s="386">
        <v>0.24</v>
      </c>
    </row>
    <row r="88" spans="1:9" ht="20.25" customHeight="1">
      <c r="B88" s="303" t="s">
        <v>123</v>
      </c>
      <c r="C88" s="24"/>
      <c r="D88" s="298"/>
      <c r="E88" s="302"/>
      <c r="F88" s="299">
        <v>0.39</v>
      </c>
      <c r="G88" s="299">
        <v>0.53</v>
      </c>
      <c r="H88" s="299">
        <v>0.63</v>
      </c>
      <c r="I88" s="386">
        <v>0.62</v>
      </c>
    </row>
    <row r="89" spans="1:9" ht="20.25" customHeight="1">
      <c r="B89" s="301" t="s">
        <v>364</v>
      </c>
      <c r="C89" s="24"/>
      <c r="D89" s="298"/>
      <c r="E89" s="302"/>
      <c r="F89" s="299">
        <v>0.04</v>
      </c>
      <c r="G89" s="299">
        <v>0.21</v>
      </c>
      <c r="H89" s="299">
        <v>0.13</v>
      </c>
      <c r="I89" s="386">
        <v>0.09</v>
      </c>
    </row>
    <row r="91" spans="1:9" ht="17.25" thickBot="1"/>
    <row r="92" spans="1:9" ht="35.1" customHeight="1" thickTop="1" thickBot="1">
      <c r="B92" s="585"/>
      <c r="C92" s="583"/>
      <c r="D92" s="559">
        <v>2018</v>
      </c>
      <c r="E92" s="559">
        <v>2019</v>
      </c>
      <c r="F92" s="559">
        <v>2020</v>
      </c>
      <c r="G92" s="559" t="s">
        <v>780</v>
      </c>
      <c r="H92" s="559">
        <v>2022</v>
      </c>
      <c r="I92" s="559">
        <v>2023</v>
      </c>
    </row>
    <row r="93" spans="1:9" ht="20.25" customHeight="1" thickTop="1" thickBot="1">
      <c r="B93" s="552" t="s">
        <v>785</v>
      </c>
      <c r="C93" s="583"/>
      <c r="D93" s="736"/>
      <c r="E93" s="736"/>
      <c r="F93" s="736"/>
      <c r="G93" s="736"/>
      <c r="H93" s="736"/>
      <c r="I93" s="736"/>
    </row>
    <row r="94" spans="1:9" ht="20.25" customHeight="1" thickBot="1">
      <c r="B94" s="294" t="s">
        <v>226</v>
      </c>
      <c r="C94" s="24"/>
      <c r="D94" s="304"/>
      <c r="E94" s="304"/>
      <c r="F94" s="304"/>
      <c r="G94" s="295">
        <v>1.161</v>
      </c>
      <c r="H94" s="295">
        <v>0.8</v>
      </c>
      <c r="I94" s="295">
        <v>1.3</v>
      </c>
    </row>
    <row r="95" spans="1:9" ht="6.75" customHeight="1">
      <c r="B95" s="296"/>
      <c r="C95" s="4"/>
      <c r="D95" s="297"/>
      <c r="E95" s="297"/>
      <c r="F95" s="297"/>
      <c r="G95" s="297"/>
      <c r="H95" s="297"/>
      <c r="I95" s="297"/>
    </row>
    <row r="96" spans="1:9" ht="20.25" customHeight="1">
      <c r="B96" s="124" t="s">
        <v>232</v>
      </c>
      <c r="C96" s="24"/>
      <c r="D96" s="298"/>
      <c r="E96" s="302"/>
      <c r="F96" s="302"/>
      <c r="G96" s="299" t="s">
        <v>47</v>
      </c>
      <c r="H96" s="299" t="s">
        <v>498</v>
      </c>
      <c r="I96" s="299" t="s">
        <v>498</v>
      </c>
    </row>
    <row r="97" spans="2:9" ht="20.25" customHeight="1">
      <c r="B97" s="124" t="s">
        <v>297</v>
      </c>
      <c r="C97" s="24"/>
      <c r="D97" s="300"/>
      <c r="E97" s="299"/>
      <c r="F97" s="299"/>
      <c r="G97" s="299"/>
      <c r="H97" s="299"/>
      <c r="I97" s="299"/>
    </row>
    <row r="98" spans="2:9" ht="20.25" customHeight="1">
      <c r="B98" s="301" t="s">
        <v>121</v>
      </c>
      <c r="C98" s="24"/>
      <c r="D98" s="298"/>
      <c r="E98" s="302"/>
      <c r="F98" s="302"/>
      <c r="G98" s="299" t="s">
        <v>86</v>
      </c>
      <c r="H98" s="299" t="s">
        <v>86</v>
      </c>
      <c r="I98" s="816" t="s">
        <v>86</v>
      </c>
    </row>
    <row r="99" spans="2:9" ht="20.25" customHeight="1">
      <c r="B99" s="303" t="s">
        <v>122</v>
      </c>
      <c r="C99" s="24"/>
      <c r="D99" s="298"/>
      <c r="E99" s="302"/>
      <c r="F99" s="302"/>
      <c r="G99" s="299">
        <v>5.027650356867102E-2</v>
      </c>
      <c r="H99" s="299">
        <v>0.04</v>
      </c>
      <c r="I99" s="816">
        <v>0.03</v>
      </c>
    </row>
    <row r="100" spans="2:9" ht="20.25" customHeight="1">
      <c r="B100" s="303" t="s">
        <v>47</v>
      </c>
      <c r="C100" s="24"/>
      <c r="D100" s="298"/>
      <c r="E100" s="302"/>
      <c r="F100" s="302"/>
      <c r="G100" s="299">
        <v>0.93614972127229246</v>
      </c>
      <c r="H100" s="299">
        <v>0.88</v>
      </c>
      <c r="I100" s="816">
        <v>0.93</v>
      </c>
    </row>
    <row r="101" spans="2:9" ht="20.25" customHeight="1">
      <c r="B101" s="303" t="s">
        <v>123</v>
      </c>
      <c r="C101" s="24"/>
      <c r="D101" s="298"/>
      <c r="E101" s="302"/>
      <c r="F101" s="302"/>
      <c r="G101" s="299" t="s">
        <v>86</v>
      </c>
      <c r="H101" s="299">
        <v>0.08</v>
      </c>
      <c r="I101" s="816">
        <v>0.04</v>
      </c>
    </row>
    <row r="102" spans="2:9" ht="20.25" customHeight="1">
      <c r="B102" s="303" t="s">
        <v>336</v>
      </c>
      <c r="C102" s="24"/>
      <c r="D102" s="298"/>
      <c r="E102" s="302"/>
      <c r="F102" s="302"/>
      <c r="G102" s="299">
        <v>0.01</v>
      </c>
      <c r="H102" s="299" t="s">
        <v>86</v>
      </c>
      <c r="I102" s="816" t="s">
        <v>86</v>
      </c>
    </row>
    <row r="103" spans="2:9" ht="6.75" customHeight="1">
      <c r="B103" s="296"/>
      <c r="C103" s="4"/>
      <c r="D103" s="297"/>
      <c r="E103" s="297"/>
      <c r="F103" s="297"/>
      <c r="G103" s="297"/>
      <c r="H103" s="297"/>
      <c r="I103" s="297"/>
    </row>
    <row r="104" spans="2:9" ht="20.25" customHeight="1">
      <c r="B104" s="124" t="s">
        <v>263</v>
      </c>
      <c r="C104" s="24"/>
      <c r="D104" s="298"/>
      <c r="E104" s="302"/>
      <c r="F104" s="302"/>
      <c r="G104" s="306">
        <v>1</v>
      </c>
      <c r="H104" s="306">
        <v>1</v>
      </c>
      <c r="I104" s="835">
        <v>1</v>
      </c>
    </row>
    <row r="105" spans="2:9" ht="20.25" customHeight="1">
      <c r="B105" s="124" t="s">
        <v>264</v>
      </c>
      <c r="C105" s="24"/>
      <c r="D105" s="298"/>
      <c r="E105" s="298"/>
      <c r="F105" s="298"/>
      <c r="G105" s="300">
        <v>26</v>
      </c>
      <c r="H105" s="300">
        <v>26</v>
      </c>
      <c r="I105" s="300">
        <v>27</v>
      </c>
    </row>
    <row r="107" spans="2:9" ht="17.25" thickBot="1"/>
    <row r="108" spans="2:9" ht="35.1" customHeight="1" thickTop="1" thickBot="1">
      <c r="B108" s="585"/>
      <c r="C108" s="583"/>
      <c r="D108" s="559">
        <v>2018</v>
      </c>
      <c r="E108" s="559">
        <v>2019</v>
      </c>
      <c r="F108" s="559">
        <v>2020</v>
      </c>
      <c r="G108" s="559" t="s">
        <v>780</v>
      </c>
      <c r="H108" s="559">
        <v>2022</v>
      </c>
      <c r="I108" s="559">
        <v>2023</v>
      </c>
    </row>
    <row r="109" spans="2:9" ht="20.25" customHeight="1" thickTop="1" thickBot="1">
      <c r="B109" s="552" t="s">
        <v>784</v>
      </c>
      <c r="C109" s="583"/>
      <c r="D109" s="736"/>
      <c r="E109" s="736"/>
      <c r="F109" s="736"/>
      <c r="G109" s="736"/>
      <c r="H109" s="736"/>
      <c r="I109" s="736"/>
    </row>
    <row r="110" spans="2:9" ht="20.25" customHeight="1" thickBot="1">
      <c r="B110" s="294" t="s">
        <v>226</v>
      </c>
      <c r="C110" s="24"/>
      <c r="D110" s="304"/>
      <c r="E110" s="304"/>
      <c r="F110" s="304"/>
      <c r="G110" s="295">
        <v>1.9279999999999999</v>
      </c>
      <c r="H110" s="295">
        <v>1.7</v>
      </c>
      <c r="I110" s="295">
        <v>2.2999999999999998</v>
      </c>
    </row>
    <row r="111" spans="2:9" ht="6.75" customHeight="1">
      <c r="B111" s="296"/>
      <c r="C111" s="4"/>
      <c r="D111" s="297"/>
      <c r="E111" s="297"/>
      <c r="F111" s="297"/>
      <c r="G111" s="297"/>
      <c r="H111" s="297"/>
      <c r="I111" s="297"/>
    </row>
    <row r="112" spans="2:9" ht="20.25" customHeight="1">
      <c r="B112" s="124" t="s">
        <v>232</v>
      </c>
      <c r="C112" s="24"/>
      <c r="D112" s="298"/>
      <c r="E112" s="302"/>
      <c r="F112" s="302"/>
      <c r="G112" s="299" t="s">
        <v>47</v>
      </c>
      <c r="H112" s="299" t="s">
        <v>47</v>
      </c>
      <c r="I112" s="299" t="s">
        <v>47</v>
      </c>
    </row>
    <row r="113" spans="2:9" ht="20.25" customHeight="1">
      <c r="B113" s="124" t="s">
        <v>297</v>
      </c>
      <c r="C113" s="24"/>
      <c r="D113" s="300"/>
      <c r="E113" s="299"/>
      <c r="F113" s="299"/>
      <c r="G113" s="299"/>
      <c r="H113" s="299"/>
      <c r="I113" s="299"/>
    </row>
    <row r="114" spans="2:9" ht="20.25" customHeight="1">
      <c r="B114" s="301" t="s">
        <v>121</v>
      </c>
      <c r="C114" s="24"/>
      <c r="D114" s="298"/>
      <c r="E114" s="302"/>
      <c r="F114" s="302"/>
      <c r="G114" s="299" t="s">
        <v>86</v>
      </c>
      <c r="H114" s="299" t="s">
        <v>86</v>
      </c>
      <c r="I114" s="816" t="s">
        <v>86</v>
      </c>
    </row>
    <row r="115" spans="2:9" ht="20.25" customHeight="1">
      <c r="B115" s="303" t="s">
        <v>122</v>
      </c>
      <c r="C115" s="24"/>
      <c r="D115" s="298"/>
      <c r="E115" s="302"/>
      <c r="F115" s="302"/>
      <c r="G115" s="299">
        <v>0.2805425199600346</v>
      </c>
      <c r="H115" s="299">
        <v>0.27</v>
      </c>
      <c r="I115" s="816">
        <v>0.24</v>
      </c>
    </row>
    <row r="116" spans="2:9" ht="20.25" customHeight="1">
      <c r="B116" s="303" t="s">
        <v>47</v>
      </c>
      <c r="C116" s="24"/>
      <c r="D116" s="298"/>
      <c r="E116" s="302"/>
      <c r="F116" s="302"/>
      <c r="G116" s="299">
        <v>0.4028150821372401</v>
      </c>
      <c r="H116" s="299">
        <v>0.44</v>
      </c>
      <c r="I116" s="816">
        <v>0.48</v>
      </c>
    </row>
    <row r="117" spans="2:9" ht="20.25" customHeight="1">
      <c r="B117" s="303" t="s">
        <v>123</v>
      </c>
      <c r="C117" s="24"/>
      <c r="D117" s="298"/>
      <c r="E117" s="302"/>
      <c r="F117" s="302"/>
      <c r="G117" s="299">
        <v>0.2566612475937331</v>
      </c>
      <c r="H117" s="299">
        <v>0.25</v>
      </c>
      <c r="I117" s="816">
        <v>0.25</v>
      </c>
    </row>
    <row r="118" spans="2:9" ht="20.25" customHeight="1">
      <c r="B118" s="303" t="s">
        <v>336</v>
      </c>
      <c r="C118" s="24"/>
      <c r="D118" s="298"/>
      <c r="E118" s="302"/>
      <c r="F118" s="302"/>
      <c r="G118" s="299">
        <v>5.9981150308992114E-2</v>
      </c>
      <c r="H118" s="299">
        <v>0.04</v>
      </c>
      <c r="I118" s="816">
        <v>0.03</v>
      </c>
    </row>
    <row r="119" spans="2:9" ht="6.75" customHeight="1">
      <c r="B119" s="296"/>
      <c r="C119" s="4"/>
      <c r="D119" s="297"/>
      <c r="E119" s="297"/>
      <c r="F119" s="297"/>
      <c r="G119" s="297"/>
      <c r="H119" s="297"/>
      <c r="I119" s="297"/>
    </row>
    <row r="120" spans="2:9" ht="20.25" customHeight="1">
      <c r="B120" s="124" t="s">
        <v>263</v>
      </c>
      <c r="C120" s="24"/>
      <c r="D120" s="298"/>
      <c r="E120" s="302"/>
      <c r="F120" s="302"/>
      <c r="G120" s="306">
        <v>0.26</v>
      </c>
      <c r="H120" s="306">
        <v>0.32</v>
      </c>
      <c r="I120" s="835">
        <v>0.26</v>
      </c>
    </row>
    <row r="121" spans="2:9" ht="20.25" customHeight="1">
      <c r="B121" s="124" t="s">
        <v>264</v>
      </c>
      <c r="C121" s="24"/>
      <c r="D121" s="298"/>
      <c r="E121" s="298"/>
      <c r="F121" s="298"/>
      <c r="G121" s="300">
        <v>51</v>
      </c>
      <c r="H121" s="300">
        <v>54</v>
      </c>
      <c r="I121" s="300">
        <v>50</v>
      </c>
    </row>
    <row r="123" spans="2:9" ht="17.25" thickBot="1"/>
    <row r="124" spans="2:9" ht="35.1" customHeight="1" thickTop="1" thickBot="1">
      <c r="B124" s="585"/>
      <c r="C124" s="583"/>
      <c r="D124" s="559">
        <v>2018</v>
      </c>
      <c r="E124" s="559">
        <v>2019</v>
      </c>
      <c r="F124" s="559">
        <v>2020</v>
      </c>
      <c r="G124" s="559" t="s">
        <v>780</v>
      </c>
      <c r="H124" s="559">
        <v>2022</v>
      </c>
      <c r="I124" s="559">
        <v>2023</v>
      </c>
    </row>
    <row r="125" spans="2:9" ht="20.25" customHeight="1" thickTop="1" thickBot="1">
      <c r="B125" s="552" t="s">
        <v>783</v>
      </c>
      <c r="C125" s="583"/>
      <c r="D125" s="736"/>
      <c r="E125" s="736"/>
      <c r="F125" s="736"/>
      <c r="G125" s="736"/>
      <c r="H125" s="736"/>
      <c r="I125" s="736"/>
    </row>
    <row r="126" spans="2:9" ht="20.25" customHeight="1" thickBot="1">
      <c r="B126" s="294" t="s">
        <v>226</v>
      </c>
      <c r="C126" s="24"/>
      <c r="D126" s="295">
        <v>0.3</v>
      </c>
      <c r="E126" s="295">
        <v>0.3</v>
      </c>
      <c r="F126" s="295">
        <v>0.7</v>
      </c>
      <c r="G126" s="295">
        <v>1.2</v>
      </c>
      <c r="H126" s="295">
        <v>0.7</v>
      </c>
      <c r="I126" s="295">
        <v>1</v>
      </c>
    </row>
    <row r="127" spans="2:9" ht="6.75" customHeight="1">
      <c r="B127" s="296"/>
      <c r="C127" s="4"/>
      <c r="D127" s="297"/>
      <c r="E127" s="297"/>
      <c r="F127" s="297"/>
      <c r="G127" s="297"/>
      <c r="H127" s="297"/>
      <c r="I127" s="297"/>
    </row>
    <row r="128" spans="2:9" ht="20.25" customHeight="1">
      <c r="B128" s="124" t="s">
        <v>232</v>
      </c>
      <c r="C128" s="24"/>
      <c r="D128" s="298"/>
      <c r="E128" s="299" t="s">
        <v>230</v>
      </c>
      <c r="F128" s="299" t="s">
        <v>230</v>
      </c>
      <c r="G128" s="299" t="s">
        <v>230</v>
      </c>
      <c r="H128" s="299" t="s">
        <v>230</v>
      </c>
      <c r="I128" s="299" t="s">
        <v>230</v>
      </c>
    </row>
    <row r="129" spans="2:9" ht="20.25" customHeight="1">
      <c r="B129" s="124" t="s">
        <v>297</v>
      </c>
      <c r="C129" s="24"/>
      <c r="D129" s="299"/>
      <c r="E129" s="299"/>
      <c r="F129" s="299"/>
      <c r="G129" s="299"/>
      <c r="H129" s="299"/>
      <c r="I129" s="299"/>
    </row>
    <row r="130" spans="2:9" ht="20.25" customHeight="1">
      <c r="B130" s="301" t="s">
        <v>121</v>
      </c>
      <c r="C130" s="24"/>
      <c r="D130" s="298"/>
      <c r="E130" s="302"/>
      <c r="F130" s="299" t="s">
        <v>86</v>
      </c>
      <c r="G130" s="386" t="s">
        <v>86</v>
      </c>
      <c r="H130" s="299" t="s">
        <v>86</v>
      </c>
      <c r="I130" s="816" t="s">
        <v>86</v>
      </c>
    </row>
    <row r="131" spans="2:9" ht="20.25" customHeight="1">
      <c r="B131" s="303" t="s">
        <v>122</v>
      </c>
      <c r="C131" s="24"/>
      <c r="D131" s="298"/>
      <c r="E131" s="302"/>
      <c r="F131" s="299">
        <v>0.49</v>
      </c>
      <c r="G131" s="386">
        <v>0.4</v>
      </c>
      <c r="H131" s="299">
        <v>0.35</v>
      </c>
      <c r="I131" s="816">
        <v>0.47</v>
      </c>
    </row>
    <row r="132" spans="2:9" ht="20.25" customHeight="1">
      <c r="B132" s="303" t="s">
        <v>47</v>
      </c>
      <c r="C132" s="24"/>
      <c r="D132" s="298"/>
      <c r="E132" s="302"/>
      <c r="F132" s="299">
        <v>0.39</v>
      </c>
      <c r="G132" s="386">
        <v>0.53</v>
      </c>
      <c r="H132" s="299">
        <v>0.56999999999999995</v>
      </c>
      <c r="I132" s="816">
        <v>0.46</v>
      </c>
    </row>
    <row r="133" spans="2:9" ht="20.25" customHeight="1">
      <c r="B133" s="303" t="s">
        <v>123</v>
      </c>
      <c r="C133" s="24"/>
      <c r="D133" s="298"/>
      <c r="E133" s="302"/>
      <c r="F133" s="299">
        <v>0.12</v>
      </c>
      <c r="G133" s="386">
        <v>7.0000000000000007E-2</v>
      </c>
      <c r="H133" s="299">
        <v>0.08</v>
      </c>
      <c r="I133" s="816">
        <v>7.0000000000000007E-2</v>
      </c>
    </row>
    <row r="134" spans="2:9" ht="20.25" customHeight="1">
      <c r="B134" s="303" t="s">
        <v>336</v>
      </c>
      <c r="C134" s="24"/>
      <c r="D134" s="298"/>
      <c r="E134" s="302"/>
      <c r="F134" s="299" t="s">
        <v>86</v>
      </c>
      <c r="G134" s="386" t="s">
        <v>86</v>
      </c>
      <c r="H134" s="299" t="s">
        <v>86</v>
      </c>
      <c r="I134" s="816" t="s">
        <v>86</v>
      </c>
    </row>
    <row r="135" spans="2:9" ht="6.75" customHeight="1">
      <c r="B135" s="296"/>
      <c r="C135" s="4"/>
      <c r="D135" s="297"/>
      <c r="E135" s="297"/>
      <c r="F135" s="297"/>
      <c r="G135" s="297"/>
      <c r="H135" s="297"/>
      <c r="I135" s="297"/>
    </row>
    <row r="136" spans="2:9" ht="18.75">
      <c r="B136" s="305" t="s">
        <v>373</v>
      </c>
      <c r="C136" s="4"/>
      <c r="D136" s="297"/>
      <c r="E136" s="297"/>
      <c r="F136" s="297"/>
      <c r="G136" s="297"/>
      <c r="H136" s="297"/>
      <c r="I136" s="297"/>
    </row>
    <row r="137" spans="2:9" ht="20.25" customHeight="1">
      <c r="B137" s="124" t="s">
        <v>266</v>
      </c>
      <c r="C137" s="24"/>
      <c r="D137" s="298"/>
      <c r="E137" s="300" t="s">
        <v>267</v>
      </c>
      <c r="F137" s="300" t="s">
        <v>358</v>
      </c>
      <c r="G137" s="300" t="s">
        <v>420</v>
      </c>
      <c r="H137" s="300" t="s">
        <v>499</v>
      </c>
      <c r="I137" s="300" t="s">
        <v>915</v>
      </c>
    </row>
    <row r="138" spans="2:9" ht="20.25" customHeight="1">
      <c r="B138" s="124" t="s">
        <v>372</v>
      </c>
      <c r="C138" s="24"/>
      <c r="D138" s="298"/>
      <c r="E138" s="300">
        <v>23</v>
      </c>
      <c r="F138" s="300">
        <v>27</v>
      </c>
      <c r="G138" s="300">
        <v>42</v>
      </c>
      <c r="H138" s="300">
        <v>36</v>
      </c>
      <c r="I138" s="300">
        <v>38</v>
      </c>
    </row>
    <row r="140" spans="2:9" ht="17.25" thickBot="1"/>
    <row r="141" spans="2:9" ht="35.1" customHeight="1" thickTop="1" thickBot="1">
      <c r="B141" s="585"/>
      <c r="C141" s="583"/>
      <c r="D141" s="559">
        <v>2018</v>
      </c>
      <c r="E141" s="559">
        <v>2019</v>
      </c>
      <c r="F141" s="559">
        <v>2020</v>
      </c>
      <c r="G141" s="559" t="s">
        <v>780</v>
      </c>
      <c r="H141" s="559">
        <v>2022</v>
      </c>
      <c r="I141" s="559">
        <v>2023</v>
      </c>
    </row>
    <row r="142" spans="2:9" ht="20.25" customHeight="1" thickTop="1" thickBot="1">
      <c r="B142" s="552" t="s">
        <v>436</v>
      </c>
      <c r="C142" s="583"/>
      <c r="D142" s="736"/>
      <c r="E142" s="736"/>
      <c r="F142" s="736"/>
      <c r="G142" s="736"/>
      <c r="H142" s="736"/>
      <c r="I142" s="736"/>
    </row>
    <row r="143" spans="2:9" ht="20.25" customHeight="1" thickBot="1">
      <c r="B143" s="294" t="s">
        <v>226</v>
      </c>
      <c r="C143" s="24"/>
      <c r="D143" s="304"/>
      <c r="E143" s="304"/>
      <c r="F143" s="304"/>
      <c r="G143" s="295">
        <v>1.1180000000000001</v>
      </c>
      <c r="H143" s="295">
        <v>1.2</v>
      </c>
      <c r="I143" s="295">
        <v>1.5</v>
      </c>
    </row>
    <row r="144" spans="2:9" ht="6.75" customHeight="1">
      <c r="B144" s="296"/>
      <c r="C144" s="4"/>
      <c r="D144" s="297"/>
      <c r="E144" s="297"/>
      <c r="F144" s="297"/>
      <c r="G144" s="297"/>
      <c r="H144" s="297"/>
      <c r="I144" s="297"/>
    </row>
    <row r="145" spans="2:9" ht="20.25" customHeight="1">
      <c r="B145" s="124" t="s">
        <v>232</v>
      </c>
      <c r="C145" s="24"/>
      <c r="D145" s="298"/>
      <c r="E145" s="302"/>
      <c r="F145" s="302"/>
      <c r="G145" s="386" t="s">
        <v>123</v>
      </c>
      <c r="H145" s="299" t="s">
        <v>306</v>
      </c>
      <c r="I145" s="299" t="s">
        <v>306</v>
      </c>
    </row>
    <row r="146" spans="2:9" ht="20.25" customHeight="1">
      <c r="B146" s="124" t="s">
        <v>297</v>
      </c>
      <c r="C146" s="24"/>
      <c r="D146" s="300"/>
      <c r="E146" s="299"/>
      <c r="F146" s="299"/>
      <c r="G146" s="386"/>
      <c r="H146" s="299"/>
      <c r="I146" s="299"/>
    </row>
    <row r="147" spans="2:9" ht="20.25" customHeight="1">
      <c r="B147" s="301" t="s">
        <v>121</v>
      </c>
      <c r="C147" s="24"/>
      <c r="D147" s="298"/>
      <c r="E147" s="302"/>
      <c r="F147" s="302"/>
      <c r="G147" s="386" t="s">
        <v>86</v>
      </c>
      <c r="H147" s="299" t="s">
        <v>86</v>
      </c>
      <c r="I147" s="816" t="s">
        <v>86</v>
      </c>
    </row>
    <row r="148" spans="2:9" ht="20.25" customHeight="1">
      <c r="B148" s="303" t="s">
        <v>122</v>
      </c>
      <c r="C148" s="24"/>
      <c r="D148" s="298"/>
      <c r="E148" s="302"/>
      <c r="F148" s="302"/>
      <c r="G148" s="386">
        <v>0.01</v>
      </c>
      <c r="H148" s="299">
        <v>0.1</v>
      </c>
      <c r="I148" s="816">
        <v>0.15</v>
      </c>
    </row>
    <row r="149" spans="2:9" ht="20.25" customHeight="1">
      <c r="B149" s="303" t="s">
        <v>47</v>
      </c>
      <c r="C149" s="24"/>
      <c r="D149" s="298"/>
      <c r="E149" s="302"/>
      <c r="F149" s="302"/>
      <c r="G149" s="386">
        <v>0.08</v>
      </c>
      <c r="H149" s="299">
        <v>0.06</v>
      </c>
      <c r="I149" s="816">
        <v>0.15</v>
      </c>
    </row>
    <row r="150" spans="2:9" ht="20.25" customHeight="1">
      <c r="B150" s="303" t="s">
        <v>123</v>
      </c>
      <c r="C150" s="24"/>
      <c r="D150" s="298"/>
      <c r="E150" s="302"/>
      <c r="F150" s="302"/>
      <c r="G150" s="386">
        <v>0.79</v>
      </c>
      <c r="H150" s="299">
        <v>0.8</v>
      </c>
      <c r="I150" s="816">
        <v>0.69000000000000006</v>
      </c>
    </row>
    <row r="151" spans="2:9" ht="20.25" customHeight="1">
      <c r="B151" s="303" t="s">
        <v>336</v>
      </c>
      <c r="C151" s="24"/>
      <c r="D151" s="298"/>
      <c r="E151" s="302"/>
      <c r="F151" s="302"/>
      <c r="G151" s="386">
        <v>0.12</v>
      </c>
      <c r="H151" s="299">
        <v>0.04</v>
      </c>
      <c r="I151" s="816">
        <v>0.01</v>
      </c>
    </row>
    <row r="152" spans="2:9" ht="6.75" customHeight="1">
      <c r="B152" s="296"/>
      <c r="C152" s="4"/>
      <c r="D152" s="297"/>
      <c r="E152" s="297"/>
      <c r="F152" s="297"/>
      <c r="G152" s="387"/>
      <c r="H152" s="297"/>
      <c r="I152" s="297"/>
    </row>
    <row r="153" spans="2:9" ht="20.25" customHeight="1">
      <c r="B153" s="124" t="s">
        <v>265</v>
      </c>
      <c r="C153" s="24"/>
      <c r="D153" s="298"/>
      <c r="E153" s="302"/>
      <c r="F153" s="302"/>
      <c r="G153" s="386">
        <v>0.09</v>
      </c>
      <c r="H153" s="299">
        <v>0.1243386851190032</v>
      </c>
      <c r="I153" s="299">
        <v>0.11</v>
      </c>
    </row>
    <row r="155" spans="2:9" ht="19.5" thickBot="1">
      <c r="B155" s="111"/>
      <c r="C155" s="4"/>
      <c r="D155" s="127"/>
      <c r="E155" s="127"/>
      <c r="F155" s="127"/>
      <c r="G155" s="127"/>
      <c r="H155" s="127"/>
      <c r="I155" s="127"/>
    </row>
    <row r="156" spans="2:9" ht="35.1" customHeight="1" thickTop="1" thickBot="1">
      <c r="B156" s="585"/>
      <c r="C156" s="583"/>
      <c r="D156" s="559">
        <v>2018</v>
      </c>
      <c r="E156" s="559">
        <v>2019</v>
      </c>
      <c r="F156" s="559">
        <v>2020</v>
      </c>
      <c r="G156" s="559" t="s">
        <v>780</v>
      </c>
      <c r="H156" s="559">
        <v>2022</v>
      </c>
      <c r="I156" s="559">
        <v>2023</v>
      </c>
    </row>
    <row r="157" spans="2:9" ht="20.25" customHeight="1" thickTop="1" thickBot="1">
      <c r="B157" s="552" t="s">
        <v>437</v>
      </c>
      <c r="C157" s="583"/>
      <c r="D157" s="736"/>
      <c r="E157" s="736"/>
      <c r="F157" s="736"/>
      <c r="G157" s="736"/>
      <c r="H157" s="736"/>
      <c r="I157" s="736"/>
    </row>
    <row r="158" spans="2:9" ht="20.25" customHeight="1" thickBot="1">
      <c r="B158" s="294" t="s">
        <v>226</v>
      </c>
      <c r="C158" s="24"/>
      <c r="D158" s="128"/>
      <c r="E158" s="128"/>
      <c r="F158" s="128"/>
      <c r="G158" s="295">
        <v>1.026</v>
      </c>
      <c r="H158" s="295">
        <v>0.9</v>
      </c>
      <c r="I158" s="295">
        <v>1.1000000000000001</v>
      </c>
    </row>
    <row r="159" spans="2:9" ht="6.75" customHeight="1">
      <c r="B159" s="296"/>
      <c r="C159" s="4"/>
      <c r="D159" s="114"/>
      <c r="E159" s="114"/>
      <c r="F159" s="114"/>
      <c r="G159" s="297"/>
      <c r="H159" s="297"/>
      <c r="I159" s="297"/>
    </row>
    <row r="160" spans="2:9" ht="20.25" customHeight="1">
      <c r="B160" s="124" t="s">
        <v>232</v>
      </c>
      <c r="C160" s="24"/>
      <c r="D160" s="118"/>
      <c r="E160" s="115"/>
      <c r="F160" s="115"/>
      <c r="G160" s="299" t="s">
        <v>123</v>
      </c>
      <c r="H160" s="299" t="s">
        <v>306</v>
      </c>
      <c r="I160" s="299" t="s">
        <v>306</v>
      </c>
    </row>
    <row r="161" spans="2:9" ht="20.25" customHeight="1">
      <c r="B161" s="124" t="s">
        <v>297</v>
      </c>
      <c r="C161" s="24"/>
      <c r="D161" s="119"/>
      <c r="E161" s="116"/>
      <c r="F161" s="116"/>
      <c r="G161" s="116"/>
      <c r="H161" s="116"/>
      <c r="I161" s="116"/>
    </row>
    <row r="162" spans="2:9" ht="20.25" customHeight="1">
      <c r="B162" s="301" t="s">
        <v>121</v>
      </c>
      <c r="C162" s="24"/>
      <c r="D162" s="118"/>
      <c r="E162" s="115"/>
      <c r="F162" s="115"/>
      <c r="G162" s="386" t="s">
        <v>86</v>
      </c>
      <c r="H162" s="299" t="s">
        <v>86</v>
      </c>
      <c r="I162" s="816" t="s">
        <v>86</v>
      </c>
    </row>
    <row r="163" spans="2:9" ht="20.25" customHeight="1">
      <c r="B163" s="303" t="s">
        <v>122</v>
      </c>
      <c r="C163" s="24"/>
      <c r="D163" s="118"/>
      <c r="E163" s="115"/>
      <c r="F163" s="115"/>
      <c r="G163" s="386">
        <v>0.03</v>
      </c>
      <c r="H163" s="424">
        <v>0.12</v>
      </c>
      <c r="I163" s="816">
        <v>0.21</v>
      </c>
    </row>
    <row r="164" spans="2:9" ht="20.25" customHeight="1">
      <c r="B164" s="303" t="s">
        <v>47</v>
      </c>
      <c r="C164" s="24"/>
      <c r="D164" s="118"/>
      <c r="E164" s="115"/>
      <c r="F164" s="115"/>
      <c r="G164" s="386">
        <v>0.18</v>
      </c>
      <c r="H164" s="299">
        <v>0.04</v>
      </c>
      <c r="I164" s="816">
        <v>0.02</v>
      </c>
    </row>
    <row r="165" spans="2:9" ht="20.25" customHeight="1">
      <c r="B165" s="303" t="s">
        <v>123</v>
      </c>
      <c r="C165" s="24"/>
      <c r="D165" s="118"/>
      <c r="E165" s="115"/>
      <c r="F165" s="115"/>
      <c r="G165" s="386">
        <v>0.72</v>
      </c>
      <c r="H165" s="299">
        <v>0.71</v>
      </c>
      <c r="I165" s="816">
        <v>0.74</v>
      </c>
    </row>
    <row r="166" spans="2:9" ht="20.25" customHeight="1">
      <c r="B166" s="303" t="s">
        <v>336</v>
      </c>
      <c r="C166" s="24"/>
      <c r="D166" s="118"/>
      <c r="E166" s="115"/>
      <c r="F166" s="115"/>
      <c r="G166" s="386">
        <v>7.0000000000000007E-2</v>
      </c>
      <c r="H166" s="299">
        <v>0.13</v>
      </c>
      <c r="I166" s="816">
        <v>0.03</v>
      </c>
    </row>
    <row r="167" spans="2:9" ht="6.75" customHeight="1">
      <c r="B167" s="296"/>
      <c r="C167" s="4"/>
      <c r="D167" s="114"/>
      <c r="E167" s="114"/>
      <c r="F167" s="114"/>
      <c r="G167" s="297"/>
      <c r="H167" s="297"/>
      <c r="I167" s="297"/>
    </row>
    <row r="168" spans="2:9" ht="20.25" customHeight="1">
      <c r="B168" s="124" t="s">
        <v>265</v>
      </c>
      <c r="C168" s="24"/>
      <c r="D168" s="118"/>
      <c r="E168" s="115"/>
      <c r="F168" s="115"/>
      <c r="G168" s="299">
        <v>0.6</v>
      </c>
      <c r="H168" s="299">
        <v>0.68</v>
      </c>
      <c r="I168" s="299">
        <v>0.56999999999999995</v>
      </c>
    </row>
    <row r="169" spans="2:9" ht="16.5" customHeight="1"/>
    <row r="170" spans="2:9" ht="19.5" thickBot="1">
      <c r="B170" s="111"/>
      <c r="C170" s="4"/>
      <c r="D170" s="127"/>
      <c r="E170" s="127"/>
      <c r="F170" s="127"/>
      <c r="G170" s="127"/>
      <c r="H170" s="127"/>
      <c r="I170" s="127"/>
    </row>
    <row r="171" spans="2:9" ht="34.5" customHeight="1" thickTop="1" thickBot="1">
      <c r="B171" s="585"/>
      <c r="C171" s="583"/>
      <c r="D171" s="559">
        <v>2018</v>
      </c>
      <c r="E171" s="559">
        <v>2019</v>
      </c>
      <c r="F171" s="559">
        <v>2020</v>
      </c>
      <c r="G171" s="559" t="s">
        <v>780</v>
      </c>
      <c r="H171" s="559">
        <v>2022</v>
      </c>
      <c r="I171" s="559">
        <v>2023</v>
      </c>
    </row>
    <row r="172" spans="2:9" ht="39" thickTop="1" thickBot="1">
      <c r="B172" s="552" t="s">
        <v>438</v>
      </c>
      <c r="C172" s="583"/>
      <c r="D172" s="736"/>
      <c r="E172" s="736"/>
      <c r="F172" s="736"/>
      <c r="G172" s="736"/>
      <c r="H172" s="736"/>
      <c r="I172" s="736"/>
    </row>
    <row r="173" spans="2:9" ht="21" customHeight="1" thickBot="1">
      <c r="B173" s="294" t="s">
        <v>226</v>
      </c>
      <c r="C173" s="24"/>
      <c r="D173" s="128"/>
      <c r="E173" s="128"/>
      <c r="F173" s="128"/>
      <c r="G173" s="295">
        <v>0.373</v>
      </c>
      <c r="H173" s="295">
        <v>0.5</v>
      </c>
      <c r="I173" s="295">
        <v>0.7</v>
      </c>
    </row>
    <row r="174" spans="2:9" ht="6.75" customHeight="1">
      <c r="B174" s="296"/>
      <c r="C174" s="4"/>
      <c r="D174" s="114"/>
      <c r="E174" s="114"/>
      <c r="F174" s="114"/>
      <c r="G174" s="114"/>
      <c r="H174" s="297"/>
      <c r="I174" s="297"/>
    </row>
    <row r="175" spans="2:9" ht="21" customHeight="1">
      <c r="B175" s="124" t="s">
        <v>232</v>
      </c>
      <c r="C175" s="24"/>
      <c r="D175" s="118"/>
      <c r="E175" s="118"/>
      <c r="F175" s="118"/>
      <c r="G175" s="116" t="s">
        <v>122</v>
      </c>
      <c r="H175" s="299" t="s">
        <v>122</v>
      </c>
      <c r="I175" s="299" t="s">
        <v>122</v>
      </c>
    </row>
    <row r="176" spans="2:9" ht="21" customHeight="1">
      <c r="B176" s="124" t="s">
        <v>297</v>
      </c>
      <c r="C176" s="24"/>
      <c r="D176" s="119"/>
      <c r="E176" s="119"/>
      <c r="F176" s="119"/>
      <c r="G176" s="116"/>
      <c r="H176" s="299"/>
      <c r="I176" s="299"/>
    </row>
    <row r="177" spans="2:9" ht="21" customHeight="1">
      <c r="B177" s="301" t="s">
        <v>121</v>
      </c>
      <c r="C177" s="24"/>
      <c r="D177" s="118"/>
      <c r="E177" s="118"/>
      <c r="F177" s="118"/>
      <c r="G177" s="116">
        <v>0.51565617433023703</v>
      </c>
      <c r="H177" s="299">
        <v>0.45</v>
      </c>
      <c r="I177" s="816">
        <v>0.27</v>
      </c>
    </row>
    <row r="178" spans="2:9" ht="21" customHeight="1">
      <c r="B178" s="303" t="s">
        <v>122</v>
      </c>
      <c r="C178" s="24"/>
      <c r="D178" s="118"/>
      <c r="E178" s="118"/>
      <c r="F178" s="118"/>
      <c r="G178" s="116">
        <v>0.26749183366171603</v>
      </c>
      <c r="H178" s="299">
        <v>0.44</v>
      </c>
      <c r="I178" s="816">
        <v>0.61</v>
      </c>
    </row>
    <row r="179" spans="2:9" ht="21" customHeight="1">
      <c r="B179" s="303" t="s">
        <v>47</v>
      </c>
      <c r="C179" s="24"/>
      <c r="D179" s="118"/>
      <c r="E179" s="118"/>
      <c r="F179" s="118"/>
      <c r="G179" s="116">
        <v>0.2068519920080468</v>
      </c>
      <c r="H179" s="299" t="s">
        <v>86</v>
      </c>
      <c r="I179" s="816">
        <v>0.03</v>
      </c>
    </row>
    <row r="180" spans="2:9" ht="21" customHeight="1">
      <c r="B180" s="303" t="s">
        <v>123</v>
      </c>
      <c r="C180" s="24"/>
      <c r="D180" s="118"/>
      <c r="E180" s="118"/>
      <c r="F180" s="118"/>
      <c r="G180" s="116" t="s">
        <v>86</v>
      </c>
      <c r="H180" s="299">
        <v>0.11</v>
      </c>
      <c r="I180" s="816">
        <v>0.09</v>
      </c>
    </row>
    <row r="181" spans="2:9" ht="21" customHeight="1">
      <c r="B181" s="303" t="s">
        <v>336</v>
      </c>
      <c r="C181" s="24"/>
      <c r="D181" s="118"/>
      <c r="E181" s="118"/>
      <c r="F181" s="118"/>
      <c r="G181" s="116" t="s">
        <v>86</v>
      </c>
      <c r="H181" s="299" t="s">
        <v>86</v>
      </c>
      <c r="I181" s="816" t="s">
        <v>86</v>
      </c>
    </row>
    <row r="182" spans="2:9" ht="18.75">
      <c r="B182" s="303"/>
    </row>
    <row r="183" spans="2:9" ht="17.25" thickBot="1"/>
    <row r="184" spans="2:9" ht="35.1" customHeight="1" thickTop="1" thickBot="1">
      <c r="B184" s="585"/>
      <c r="C184" s="583"/>
      <c r="D184" s="559">
        <v>2018</v>
      </c>
      <c r="E184" s="559">
        <v>2019</v>
      </c>
      <c r="F184" s="559">
        <v>2020</v>
      </c>
      <c r="G184" s="551" t="s">
        <v>780</v>
      </c>
      <c r="H184" s="559">
        <v>2022</v>
      </c>
      <c r="I184" s="559">
        <v>2023</v>
      </c>
    </row>
    <row r="185" spans="2:9" ht="20.25" customHeight="1" thickTop="1" thickBot="1">
      <c r="B185" s="552" t="s">
        <v>782</v>
      </c>
      <c r="C185" s="583"/>
      <c r="D185" s="736"/>
      <c r="E185" s="736"/>
      <c r="F185" s="736"/>
      <c r="G185" s="737"/>
      <c r="H185" s="583"/>
      <c r="I185" s="583"/>
    </row>
    <row r="186" spans="2:9" ht="20.25" customHeight="1" thickBot="1">
      <c r="B186" s="294" t="s">
        <v>226</v>
      </c>
      <c r="C186" s="24"/>
      <c r="D186" s="295">
        <v>0.7</v>
      </c>
      <c r="E186" s="295">
        <v>1.4</v>
      </c>
      <c r="F186" s="295">
        <v>3.2</v>
      </c>
      <c r="G186" s="391">
        <v>4</v>
      </c>
      <c r="H186" s="382"/>
      <c r="I186" s="382"/>
    </row>
    <row r="187" spans="2:9" ht="6.75" customHeight="1">
      <c r="B187" s="296"/>
      <c r="C187" s="4"/>
      <c r="D187" s="297"/>
      <c r="E187" s="297"/>
      <c r="F187" s="297"/>
      <c r="G187" s="114"/>
      <c r="H187" s="380"/>
      <c r="I187" s="380"/>
    </row>
    <row r="188" spans="2:9" ht="20.25" customHeight="1">
      <c r="B188" s="124" t="s">
        <v>232</v>
      </c>
      <c r="C188" s="24"/>
      <c r="D188" s="298"/>
      <c r="E188" s="299" t="s">
        <v>47</v>
      </c>
      <c r="F188" s="299" t="s">
        <v>47</v>
      </c>
      <c r="G188" s="116" t="s">
        <v>47</v>
      </c>
      <c r="H188" s="383"/>
      <c r="I188" s="383"/>
    </row>
    <row r="189" spans="2:9" ht="20.25" customHeight="1">
      <c r="B189" s="124" t="s">
        <v>297</v>
      </c>
      <c r="C189" s="24"/>
      <c r="D189" s="300"/>
      <c r="E189" s="299"/>
      <c r="F189" s="299"/>
      <c r="G189" s="116"/>
      <c r="H189" s="381"/>
      <c r="I189" s="381"/>
    </row>
    <row r="190" spans="2:9" ht="20.25" customHeight="1">
      <c r="B190" s="301" t="s">
        <v>121</v>
      </c>
      <c r="C190" s="24"/>
      <c r="D190" s="298"/>
      <c r="E190" s="302"/>
      <c r="F190" s="299">
        <v>0.04</v>
      </c>
      <c r="G190" s="116">
        <v>0.04</v>
      </c>
      <c r="H190" s="383"/>
      <c r="I190" s="383"/>
    </row>
    <row r="191" spans="2:9" ht="20.25" customHeight="1">
      <c r="B191" s="303" t="s">
        <v>122</v>
      </c>
      <c r="C191" s="24"/>
      <c r="D191" s="298"/>
      <c r="E191" s="302"/>
      <c r="F191" s="299">
        <v>0.18</v>
      </c>
      <c r="G191" s="116">
        <v>0.17</v>
      </c>
      <c r="H191" s="383"/>
      <c r="I191" s="383"/>
    </row>
    <row r="192" spans="2:9" ht="20.25" customHeight="1">
      <c r="B192" s="303" t="s">
        <v>47</v>
      </c>
      <c r="C192" s="24"/>
      <c r="D192" s="298"/>
      <c r="E192" s="302"/>
      <c r="F192" s="299">
        <v>0.51</v>
      </c>
      <c r="G192" s="116">
        <v>0.51</v>
      </c>
      <c r="H192" s="383"/>
      <c r="I192" s="383"/>
    </row>
    <row r="193" spans="2:9" ht="20.25" customHeight="1">
      <c r="B193" s="303" t="s">
        <v>123</v>
      </c>
      <c r="C193" s="24"/>
      <c r="D193" s="298"/>
      <c r="E193" s="302"/>
      <c r="F193" s="299">
        <v>0.2</v>
      </c>
      <c r="G193" s="116">
        <v>0.24</v>
      </c>
      <c r="H193" s="383"/>
      <c r="I193" s="383"/>
    </row>
    <row r="194" spans="2:9" ht="20.25" customHeight="1">
      <c r="B194" s="303" t="s">
        <v>336</v>
      </c>
      <c r="C194" s="24"/>
      <c r="D194" s="298"/>
      <c r="E194" s="302"/>
      <c r="F194" s="299">
        <v>7.0000000000000007E-2</v>
      </c>
      <c r="G194" s="116">
        <v>0.04</v>
      </c>
      <c r="H194" s="383"/>
      <c r="I194" s="383"/>
    </row>
    <row r="195" spans="2:9" ht="6.75" customHeight="1">
      <c r="B195" s="296"/>
      <c r="C195" s="4"/>
      <c r="D195" s="297"/>
      <c r="E195" s="297"/>
      <c r="F195" s="297"/>
      <c r="G195" s="114"/>
      <c r="H195" s="380"/>
      <c r="I195" s="380"/>
    </row>
    <row r="196" spans="2:9" ht="20.25" customHeight="1">
      <c r="B196" s="124" t="s">
        <v>263</v>
      </c>
      <c r="C196" s="24"/>
      <c r="D196" s="298"/>
      <c r="E196" s="299">
        <v>0.7</v>
      </c>
      <c r="F196" s="299">
        <v>0.21</v>
      </c>
      <c r="G196" s="392">
        <v>0.55000000000000004</v>
      </c>
      <c r="H196" s="384"/>
      <c r="I196" s="384"/>
    </row>
    <row r="197" spans="2:9" ht="20.25" customHeight="1">
      <c r="B197" s="124" t="s">
        <v>264</v>
      </c>
      <c r="C197" s="24"/>
      <c r="D197" s="298"/>
      <c r="E197" s="298"/>
      <c r="F197" s="300">
        <v>85</v>
      </c>
      <c r="G197" s="119">
        <v>95</v>
      </c>
      <c r="H197" s="385"/>
      <c r="I197" s="385"/>
    </row>
    <row r="199" spans="2:9" ht="19.5" thickBot="1">
      <c r="B199" s="111"/>
      <c r="C199" s="4"/>
      <c r="D199" s="127"/>
      <c r="E199" s="127"/>
      <c r="F199" s="127"/>
      <c r="G199" s="127"/>
      <c r="H199" s="127"/>
      <c r="I199" s="127"/>
    </row>
    <row r="200" spans="2:9" ht="35.1" customHeight="1" thickTop="1" thickBot="1">
      <c r="B200" s="585"/>
      <c r="C200" s="583"/>
      <c r="D200" s="559">
        <v>2018</v>
      </c>
      <c r="E200" s="559">
        <v>2019</v>
      </c>
      <c r="F200" s="559">
        <v>2020</v>
      </c>
      <c r="G200" s="551" t="s">
        <v>780</v>
      </c>
      <c r="H200" s="559">
        <v>2022</v>
      </c>
      <c r="I200" s="559">
        <v>2023</v>
      </c>
    </row>
    <row r="201" spans="2:9" ht="20.25" customHeight="1" thickTop="1" thickBot="1">
      <c r="B201" s="552" t="s">
        <v>781</v>
      </c>
      <c r="C201" s="583"/>
      <c r="D201" s="736"/>
      <c r="E201" s="736"/>
      <c r="F201" s="736"/>
      <c r="G201" s="737"/>
      <c r="H201" s="583"/>
      <c r="I201" s="583"/>
    </row>
    <row r="202" spans="2:9" ht="20.25" customHeight="1" thickBot="1">
      <c r="B202" s="294" t="s">
        <v>226</v>
      </c>
      <c r="C202" s="24"/>
      <c r="D202" s="295">
        <v>0.2</v>
      </c>
      <c r="E202" s="295">
        <v>0.3</v>
      </c>
      <c r="F202" s="295">
        <v>1.6</v>
      </c>
      <c r="G202" s="391">
        <v>1.4910000000000001</v>
      </c>
      <c r="H202" s="388"/>
      <c r="I202" s="388"/>
    </row>
    <row r="203" spans="2:9" ht="6.75" customHeight="1">
      <c r="B203" s="296"/>
      <c r="C203" s="4"/>
      <c r="D203" s="297"/>
      <c r="E203" s="297"/>
      <c r="F203" s="297"/>
      <c r="G203" s="114"/>
      <c r="H203" s="380"/>
      <c r="I203" s="380"/>
    </row>
    <row r="204" spans="2:9" ht="20.25" customHeight="1">
      <c r="B204" s="124" t="s">
        <v>232</v>
      </c>
      <c r="C204" s="24"/>
      <c r="D204" s="298"/>
      <c r="E204" s="299" t="s">
        <v>123</v>
      </c>
      <c r="F204" s="299" t="s">
        <v>123</v>
      </c>
      <c r="G204" s="116" t="s">
        <v>123</v>
      </c>
      <c r="H204" s="389"/>
      <c r="I204" s="389"/>
    </row>
    <row r="205" spans="2:9" ht="20.25" customHeight="1">
      <c r="B205" s="124" t="s">
        <v>297</v>
      </c>
      <c r="C205" s="24"/>
      <c r="D205" s="300"/>
      <c r="E205" s="299"/>
      <c r="F205" s="299"/>
      <c r="G205" s="116"/>
      <c r="H205" s="381"/>
      <c r="I205" s="381"/>
    </row>
    <row r="206" spans="2:9" ht="20.25" customHeight="1">
      <c r="B206" s="301" t="s">
        <v>121</v>
      </c>
      <c r="C206" s="24"/>
      <c r="D206" s="298"/>
      <c r="E206" s="302"/>
      <c r="F206" s="299" t="s">
        <v>86</v>
      </c>
      <c r="G206" s="116" t="s">
        <v>86</v>
      </c>
      <c r="H206" s="389"/>
      <c r="I206" s="389"/>
    </row>
    <row r="207" spans="2:9" ht="20.25" customHeight="1">
      <c r="B207" s="303" t="s">
        <v>122</v>
      </c>
      <c r="C207" s="24"/>
      <c r="D207" s="298"/>
      <c r="E207" s="302"/>
      <c r="F207" s="299">
        <v>0.02</v>
      </c>
      <c r="G207" s="116" t="s">
        <v>86</v>
      </c>
      <c r="H207" s="389"/>
      <c r="I207" s="389"/>
    </row>
    <row r="208" spans="2:9" ht="20.25" customHeight="1">
      <c r="B208" s="303" t="s">
        <v>47</v>
      </c>
      <c r="C208" s="24"/>
      <c r="D208" s="298"/>
      <c r="E208" s="302"/>
      <c r="F208" s="299">
        <v>0.25</v>
      </c>
      <c r="G208" s="116">
        <v>8.5848423876592889E-2</v>
      </c>
      <c r="H208" s="389"/>
      <c r="I208" s="389"/>
    </row>
    <row r="209" spans="1:9" ht="20.25" customHeight="1">
      <c r="B209" s="303" t="s">
        <v>123</v>
      </c>
      <c r="C209" s="24"/>
      <c r="D209" s="298"/>
      <c r="E209" s="302"/>
      <c r="F209" s="299">
        <v>0.64</v>
      </c>
      <c r="G209" s="116">
        <v>0.80214621059691482</v>
      </c>
      <c r="H209" s="389"/>
      <c r="I209" s="389"/>
    </row>
    <row r="210" spans="1:9" ht="20.25" customHeight="1">
      <c r="B210" s="303" t="s">
        <v>336</v>
      </c>
      <c r="C210" s="24"/>
      <c r="D210" s="298"/>
      <c r="E210" s="302"/>
      <c r="F210" s="299">
        <v>0.09</v>
      </c>
      <c r="G210" s="116">
        <v>0.11200536552649229</v>
      </c>
      <c r="H210" s="389"/>
      <c r="I210" s="389"/>
    </row>
    <row r="211" spans="1:9" ht="6.75" customHeight="1">
      <c r="B211" s="296"/>
      <c r="C211" s="4"/>
      <c r="D211" s="297"/>
      <c r="E211" s="297"/>
      <c r="F211" s="297"/>
      <c r="G211" s="114"/>
      <c r="H211" s="380"/>
      <c r="I211" s="380"/>
    </row>
    <row r="212" spans="1:9" ht="20.25" customHeight="1">
      <c r="B212" s="124" t="s">
        <v>265</v>
      </c>
      <c r="C212" s="24"/>
      <c r="D212" s="298"/>
      <c r="E212" s="299">
        <v>0.62</v>
      </c>
      <c r="F212" s="299">
        <v>0.42</v>
      </c>
      <c r="G212" s="116" t="s">
        <v>484</v>
      </c>
      <c r="H212" s="389"/>
      <c r="I212" s="389"/>
    </row>
    <row r="213" spans="1:9" ht="18.75">
      <c r="B213" s="48"/>
      <c r="C213" s="4"/>
      <c r="D213" s="49"/>
      <c r="E213" s="49"/>
      <c r="F213" s="49"/>
      <c r="G213" s="49"/>
      <c r="H213" s="49"/>
      <c r="I213" s="49"/>
    </row>
    <row r="214" spans="1:9">
      <c r="A214" s="558" t="s">
        <v>17</v>
      </c>
    </row>
    <row r="215" spans="1:9">
      <c r="A215" s="1058" t="s">
        <v>397</v>
      </c>
      <c r="B215" s="1058"/>
      <c r="C215" s="1058"/>
      <c r="D215" s="1058"/>
      <c r="E215" s="1058"/>
      <c r="F215" s="1058"/>
      <c r="G215" s="1058"/>
      <c r="H215" s="18"/>
      <c r="I215" s="18"/>
    </row>
    <row r="216" spans="1:9">
      <c r="A216" s="1058" t="s">
        <v>614</v>
      </c>
      <c r="B216" s="1058"/>
      <c r="C216" s="1058"/>
      <c r="D216" s="1058"/>
      <c r="E216" s="1058"/>
      <c r="F216" s="1058"/>
      <c r="G216" s="1058"/>
      <c r="H216" s="18"/>
      <c r="I216" s="18"/>
    </row>
    <row r="217" spans="1:9">
      <c r="A217" s="1058" t="s">
        <v>615</v>
      </c>
      <c r="B217" s="1058"/>
      <c r="C217" s="1058"/>
      <c r="D217" s="1058"/>
      <c r="E217" s="1058"/>
      <c r="F217" s="1058"/>
      <c r="G217" s="1058"/>
    </row>
  </sheetData>
  <mergeCells count="6">
    <mergeCell ref="A217:G217"/>
    <mergeCell ref="A216:G216"/>
    <mergeCell ref="A57:A59"/>
    <mergeCell ref="A61:A63"/>
    <mergeCell ref="A78:A81"/>
    <mergeCell ref="A215:G215"/>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14999847407452621"/>
  </sheetPr>
  <dimension ref="A1:I44"/>
  <sheetViews>
    <sheetView showGridLines="0" zoomScaleNormal="100" workbookViewId="0"/>
  </sheetViews>
  <sheetFormatPr defaultColWidth="9.140625" defaultRowHeight="16.5"/>
  <cols>
    <col min="1" max="1" width="4.140625" style="2" customWidth="1"/>
    <col min="2" max="2" width="66.85546875" style="21" customWidth="1"/>
    <col min="3" max="3" width="3.28515625" style="2" customWidth="1"/>
    <col min="4" max="9" width="13.7109375" style="2" customWidth="1"/>
    <col min="10" max="16384" width="9.140625" style="2"/>
  </cols>
  <sheetData>
    <row r="1" spans="1:9" ht="21" customHeight="1" thickBot="1">
      <c r="A1" s="550" t="s">
        <v>556</v>
      </c>
      <c r="B1" s="742"/>
      <c r="C1" s="583"/>
      <c r="D1" s="583"/>
      <c r="E1" s="583"/>
      <c r="F1" s="583"/>
      <c r="G1" s="583"/>
      <c r="H1" s="583"/>
      <c r="I1" s="583"/>
    </row>
    <row r="2" spans="1:9" ht="35.1" customHeight="1" thickTop="1" thickBot="1">
      <c r="B2" s="585"/>
      <c r="C2" s="583"/>
      <c r="D2" s="559">
        <v>2017</v>
      </c>
      <c r="E2" s="559">
        <v>2018</v>
      </c>
      <c r="F2" s="559">
        <v>2019</v>
      </c>
      <c r="G2" s="559">
        <v>2020</v>
      </c>
      <c r="H2" s="559">
        <v>2021</v>
      </c>
      <c r="I2" s="559">
        <v>2022</v>
      </c>
    </row>
    <row r="3" spans="1:9" ht="21" customHeight="1" thickTop="1" thickBot="1">
      <c r="B3" s="552" t="s">
        <v>186</v>
      </c>
      <c r="C3" s="583"/>
      <c r="D3" s="652"/>
      <c r="E3" s="652"/>
      <c r="F3" s="652"/>
      <c r="G3" s="652"/>
      <c r="H3" s="583"/>
      <c r="I3" s="583"/>
    </row>
    <row r="4" spans="1:9" ht="21" customHeight="1">
      <c r="B4" s="338" t="s">
        <v>187</v>
      </c>
      <c r="D4" s="339">
        <v>3155</v>
      </c>
      <c r="E4" s="339">
        <v>5161</v>
      </c>
      <c r="F4" s="339">
        <v>4785</v>
      </c>
      <c r="G4" s="339">
        <v>7037</v>
      </c>
      <c r="H4" s="339">
        <v>5815</v>
      </c>
      <c r="I4" s="339">
        <v>4161</v>
      </c>
    </row>
    <row r="5" spans="1:9" ht="21" customHeight="1">
      <c r="B5" s="336" t="s">
        <v>188</v>
      </c>
      <c r="D5" s="337" t="s">
        <v>86</v>
      </c>
      <c r="E5" s="337">
        <v>294</v>
      </c>
      <c r="F5" s="337">
        <v>314</v>
      </c>
      <c r="G5" s="337">
        <v>341</v>
      </c>
      <c r="H5" s="337">
        <v>460</v>
      </c>
      <c r="I5" s="337">
        <v>532</v>
      </c>
    </row>
    <row r="6" spans="1:9" ht="21" customHeight="1">
      <c r="B6" s="336" t="s">
        <v>189</v>
      </c>
      <c r="D6" s="337">
        <v>925</v>
      </c>
      <c r="E6" s="337">
        <v>1358</v>
      </c>
      <c r="F6" s="337">
        <v>1367</v>
      </c>
      <c r="G6" s="337">
        <v>1768</v>
      </c>
      <c r="H6" s="337">
        <v>1801</v>
      </c>
      <c r="I6" s="337">
        <v>1344</v>
      </c>
    </row>
    <row r="7" spans="1:9" ht="21" customHeight="1">
      <c r="B7" s="336" t="s">
        <v>191</v>
      </c>
      <c r="D7" s="337" t="s">
        <v>86</v>
      </c>
      <c r="E7" s="337">
        <v>494</v>
      </c>
      <c r="F7" s="337">
        <v>494</v>
      </c>
      <c r="G7" s="337">
        <v>1039</v>
      </c>
      <c r="H7" s="337">
        <v>1045</v>
      </c>
      <c r="I7" s="337">
        <v>1028</v>
      </c>
    </row>
    <row r="8" spans="1:9" ht="21" customHeight="1">
      <c r="B8" s="317" t="s">
        <v>190</v>
      </c>
      <c r="C8" s="24" t="s">
        <v>47</v>
      </c>
      <c r="D8" s="328">
        <v>4080</v>
      </c>
      <c r="E8" s="328">
        <v>7307</v>
      </c>
      <c r="F8" s="328">
        <v>6960</v>
      </c>
      <c r="G8" s="328">
        <v>10185</v>
      </c>
      <c r="H8" s="328">
        <v>9121</v>
      </c>
      <c r="I8" s="328">
        <v>7065</v>
      </c>
    </row>
    <row r="9" spans="1:9" ht="6.75" customHeight="1">
      <c r="B9" s="334"/>
      <c r="C9" s="4"/>
      <c r="D9" s="335"/>
      <c r="E9" s="335"/>
      <c r="F9" s="335"/>
      <c r="G9" s="335"/>
      <c r="H9" s="335"/>
      <c r="I9" s="335"/>
    </row>
    <row r="10" spans="1:9" ht="21" customHeight="1">
      <c r="B10" s="340" t="s">
        <v>192</v>
      </c>
      <c r="C10" s="4" t="s">
        <v>48</v>
      </c>
      <c r="D10" s="341">
        <v>1540</v>
      </c>
      <c r="E10" s="341">
        <v>2014</v>
      </c>
      <c r="F10" s="341">
        <v>1985</v>
      </c>
      <c r="G10" s="341">
        <v>3938</v>
      </c>
      <c r="H10" s="341">
        <v>3587</v>
      </c>
      <c r="I10" s="341">
        <v>3095</v>
      </c>
    </row>
    <row r="11" spans="1:9" ht="6.75" customHeight="1" thickBot="1">
      <c r="B11" s="321"/>
      <c r="C11" s="4"/>
      <c r="D11" s="342"/>
      <c r="E11" s="342"/>
      <c r="F11" s="342"/>
      <c r="G11" s="342"/>
      <c r="H11" s="342"/>
      <c r="I11" s="342"/>
    </row>
    <row r="12" spans="1:9" ht="21" customHeight="1" thickBot="1">
      <c r="B12" s="553" t="s">
        <v>193</v>
      </c>
      <c r="C12" s="583"/>
      <c r="D12" s="743">
        <v>0.27</v>
      </c>
      <c r="E12" s="743">
        <v>0.22</v>
      </c>
      <c r="F12" s="743">
        <v>0.22</v>
      </c>
      <c r="G12" s="743">
        <v>0.28000000000000003</v>
      </c>
      <c r="H12" s="743">
        <v>0.28000000000000003</v>
      </c>
      <c r="I12" s="743">
        <v>0.3</v>
      </c>
    </row>
    <row r="13" spans="1:9" ht="18" customHeight="1">
      <c r="B13" s="744"/>
      <c r="C13" s="583"/>
      <c r="D13" s="745"/>
      <c r="E13" s="745"/>
      <c r="F13" s="745"/>
      <c r="G13" s="745"/>
      <c r="H13" s="745"/>
      <c r="I13" s="745"/>
    </row>
    <row r="14" spans="1:9" ht="16.5" customHeight="1">
      <c r="B14" s="558" t="s">
        <v>17</v>
      </c>
      <c r="C14" s="47"/>
      <c r="D14" s="47"/>
    </row>
    <row r="15" spans="1:9" ht="16.5" customHeight="1">
      <c r="B15" s="427" t="s">
        <v>616</v>
      </c>
      <c r="C15" s="427"/>
      <c r="D15" s="427"/>
      <c r="E15" s="427"/>
      <c r="F15" s="427"/>
      <c r="G15" s="427"/>
      <c r="H15" s="427"/>
      <c r="I15" s="427"/>
    </row>
    <row r="16" spans="1:9" ht="17.25" thickBot="1"/>
    <row r="17" spans="2:9" ht="35.1" customHeight="1" thickTop="1" thickBot="1">
      <c r="B17" s="585"/>
      <c r="C17" s="583"/>
      <c r="D17" s="559">
        <v>2017</v>
      </c>
      <c r="E17" s="559">
        <v>2018</v>
      </c>
      <c r="F17" s="559">
        <v>2019</v>
      </c>
      <c r="G17" s="559">
        <v>2020</v>
      </c>
      <c r="H17" s="559">
        <v>2021</v>
      </c>
      <c r="I17" s="559">
        <v>2022</v>
      </c>
    </row>
    <row r="18" spans="2:9" ht="21" customHeight="1" thickTop="1" thickBot="1">
      <c r="B18" s="552" t="s">
        <v>194</v>
      </c>
      <c r="C18" s="583"/>
      <c r="D18" s="652"/>
      <c r="E18" s="652"/>
      <c r="F18" s="652"/>
      <c r="G18" s="652"/>
      <c r="H18" s="652"/>
      <c r="I18" s="652"/>
    </row>
    <row r="19" spans="2:9" ht="21" customHeight="1">
      <c r="B19" s="315" t="s">
        <v>187</v>
      </c>
      <c r="C19" s="4" t="s">
        <v>47</v>
      </c>
      <c r="D19" s="333">
        <v>3155</v>
      </c>
      <c r="E19" s="333">
        <v>5161</v>
      </c>
      <c r="F19" s="333">
        <v>4785</v>
      </c>
      <c r="G19" s="333">
        <v>7037</v>
      </c>
      <c r="H19" s="333">
        <v>5815</v>
      </c>
      <c r="I19" s="333">
        <v>4161</v>
      </c>
    </row>
    <row r="20" spans="2:9" ht="6.75" customHeight="1">
      <c r="B20" s="334"/>
      <c r="C20" s="4"/>
      <c r="D20" s="335"/>
      <c r="E20" s="335"/>
      <c r="F20" s="335"/>
      <c r="G20" s="335"/>
      <c r="H20" s="335"/>
      <c r="I20" s="335"/>
    </row>
    <row r="21" spans="2:9" ht="21" customHeight="1">
      <c r="B21" s="336" t="s">
        <v>191</v>
      </c>
      <c r="D21" s="337" t="s">
        <v>86</v>
      </c>
      <c r="E21" s="337">
        <v>494</v>
      </c>
      <c r="F21" s="337">
        <v>494</v>
      </c>
      <c r="G21" s="337">
        <v>1039</v>
      </c>
      <c r="H21" s="337">
        <v>1045</v>
      </c>
      <c r="I21" s="337">
        <v>1028</v>
      </c>
    </row>
    <row r="22" spans="2:9" ht="21" customHeight="1">
      <c r="B22" s="336" t="s">
        <v>195</v>
      </c>
      <c r="D22" s="337">
        <v>1540</v>
      </c>
      <c r="E22" s="337">
        <v>2014</v>
      </c>
      <c r="F22" s="337">
        <v>1985</v>
      </c>
      <c r="G22" s="337">
        <v>3938</v>
      </c>
      <c r="H22" s="337">
        <v>3587</v>
      </c>
      <c r="I22" s="337">
        <v>3095</v>
      </c>
    </row>
    <row r="23" spans="2:9" ht="21" customHeight="1">
      <c r="B23" s="746" t="s">
        <v>196</v>
      </c>
      <c r="C23" s="554" t="s">
        <v>48</v>
      </c>
      <c r="D23" s="747">
        <v>1540</v>
      </c>
      <c r="E23" s="747">
        <v>2508</v>
      </c>
      <c r="F23" s="747">
        <v>2479</v>
      </c>
      <c r="G23" s="747">
        <v>4977</v>
      </c>
      <c r="H23" s="747">
        <v>4632</v>
      </c>
      <c r="I23" s="747">
        <v>4123</v>
      </c>
    </row>
    <row r="24" spans="2:9" ht="6.75" customHeight="1" thickBot="1">
      <c r="B24" s="748"/>
      <c r="C24" s="554"/>
      <c r="D24" s="749"/>
      <c r="E24" s="749"/>
      <c r="F24" s="749"/>
      <c r="G24" s="749"/>
      <c r="H24" s="749"/>
      <c r="I24" s="749"/>
    </row>
    <row r="25" spans="2:9" ht="21" customHeight="1" thickBot="1">
      <c r="B25" s="553" t="s">
        <v>197</v>
      </c>
      <c r="C25" s="583"/>
      <c r="D25" s="743">
        <v>0.33</v>
      </c>
      <c r="E25" s="743">
        <v>0.33</v>
      </c>
      <c r="F25" s="743">
        <v>0.34</v>
      </c>
      <c r="G25" s="743">
        <v>0.41</v>
      </c>
      <c r="H25" s="743">
        <v>0.44</v>
      </c>
      <c r="I25" s="743">
        <v>0.5</v>
      </c>
    </row>
    <row r="26" spans="2:9">
      <c r="B26" s="582"/>
      <c r="C26" s="583"/>
      <c r="D26" s="583"/>
      <c r="E26" s="583"/>
      <c r="F26" s="583"/>
      <c r="G26" s="583"/>
      <c r="H26" s="583"/>
      <c r="I26" s="583"/>
    </row>
    <row r="27" spans="2:9">
      <c r="B27" s="558" t="s">
        <v>17</v>
      </c>
      <c r="C27" s="627"/>
      <c r="D27" s="627"/>
      <c r="E27" s="583"/>
      <c r="F27" s="583"/>
      <c r="G27" s="583"/>
      <c r="H27" s="583"/>
      <c r="I27" s="583"/>
    </row>
    <row r="28" spans="2:9">
      <c r="B28" s="427" t="s">
        <v>616</v>
      </c>
      <c r="C28" s="427"/>
      <c r="D28" s="427"/>
      <c r="E28" s="427"/>
      <c r="F28" s="427"/>
      <c r="G28" s="427"/>
      <c r="H28" s="427"/>
      <c r="I28" s="427"/>
    </row>
    <row r="29" spans="2:9" ht="17.25" thickBot="1"/>
    <row r="30" spans="2:9" ht="35.1" customHeight="1" thickTop="1" thickBot="1">
      <c r="B30" s="585"/>
      <c r="C30" s="583"/>
      <c r="D30" s="559">
        <v>2017</v>
      </c>
      <c r="E30" s="559">
        <v>2018</v>
      </c>
      <c r="F30" s="559">
        <v>2019</v>
      </c>
      <c r="G30" s="559">
        <v>2020</v>
      </c>
      <c r="H30" s="559">
        <v>2021</v>
      </c>
      <c r="I30" s="559">
        <v>2022</v>
      </c>
    </row>
    <row r="31" spans="2:9" ht="21" customHeight="1" thickTop="1" thickBot="1">
      <c r="B31" s="552" t="s">
        <v>304</v>
      </c>
      <c r="C31" s="583"/>
      <c r="D31" s="652"/>
      <c r="E31" s="652"/>
      <c r="F31" s="652"/>
      <c r="G31" s="652"/>
      <c r="H31" s="652"/>
      <c r="I31" s="652"/>
    </row>
    <row r="32" spans="2:9" ht="21" customHeight="1">
      <c r="B32" s="325" t="s">
        <v>311</v>
      </c>
      <c r="C32" s="4"/>
      <c r="D32" s="326"/>
      <c r="E32" s="326"/>
      <c r="F32" s="327">
        <v>10.8</v>
      </c>
      <c r="G32" s="327">
        <v>16.8</v>
      </c>
      <c r="H32" s="327">
        <v>14.8</v>
      </c>
      <c r="I32" s="327">
        <v>10.8</v>
      </c>
    </row>
    <row r="33" spans="2:9" ht="6.75" customHeight="1">
      <c r="B33" s="317"/>
      <c r="D33" s="328"/>
      <c r="E33" s="328"/>
      <c r="F33" s="328"/>
      <c r="G33" s="328"/>
      <c r="H33" s="328"/>
      <c r="I33" s="328"/>
    </row>
    <row r="34" spans="2:9" ht="21" customHeight="1">
      <c r="B34" s="317" t="s">
        <v>316</v>
      </c>
      <c r="C34" s="4"/>
      <c r="D34" s="329"/>
      <c r="E34" s="329"/>
      <c r="F34" s="330">
        <v>2.6</v>
      </c>
      <c r="G34" s="330">
        <v>5.2</v>
      </c>
      <c r="H34" s="330">
        <v>4.5999999999999996</v>
      </c>
      <c r="I34" s="330">
        <v>3.7</v>
      </c>
    </row>
    <row r="35" spans="2:9" ht="9" customHeight="1" thickBot="1">
      <c r="B35" s="331"/>
      <c r="C35" s="4"/>
      <c r="D35" s="332"/>
      <c r="E35" s="332"/>
      <c r="F35" s="332"/>
      <c r="G35" s="332"/>
      <c r="H35" s="332"/>
      <c r="I35" s="332"/>
    </row>
    <row r="36" spans="2:9" ht="21" customHeight="1" thickBot="1">
      <c r="B36" s="553" t="s">
        <v>335</v>
      </c>
      <c r="C36" s="583"/>
      <c r="D36" s="750"/>
      <c r="E36" s="750"/>
      <c r="F36" s="743">
        <v>0.19</v>
      </c>
      <c r="G36" s="743">
        <v>0.31</v>
      </c>
      <c r="H36" s="743">
        <v>0.31</v>
      </c>
      <c r="I36" s="743">
        <v>0.34</v>
      </c>
    </row>
    <row r="38" spans="2:9">
      <c r="B38" s="558" t="s">
        <v>17</v>
      </c>
      <c r="C38" s="47"/>
      <c r="D38" s="47"/>
    </row>
    <row r="39" spans="2:9">
      <c r="B39" s="427" t="s">
        <v>616</v>
      </c>
      <c r="C39" s="427"/>
      <c r="D39" s="427"/>
      <c r="E39" s="427"/>
      <c r="F39" s="427"/>
      <c r="G39" s="427"/>
      <c r="H39" s="427"/>
      <c r="I39" s="427"/>
    </row>
    <row r="40" spans="2:9">
      <c r="B40" s="2"/>
    </row>
    <row r="41" spans="2:9">
      <c r="B41" s="2"/>
    </row>
    <row r="42" spans="2:9">
      <c r="B42" s="2"/>
    </row>
    <row r="43" spans="2:9">
      <c r="B43" s="2"/>
    </row>
    <row r="44" spans="2:9">
      <c r="B44" s="2"/>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44"/>
  <sheetViews>
    <sheetView showGridLines="0" zoomScaleNormal="100" workbookViewId="0"/>
  </sheetViews>
  <sheetFormatPr defaultColWidth="9.140625" defaultRowHeight="16.5"/>
  <cols>
    <col min="1" max="1" width="41.42578125" style="2" customWidth="1"/>
    <col min="2" max="11" width="14.140625" style="2" customWidth="1"/>
    <col min="12" max="16" width="14" style="2" customWidth="1"/>
    <col min="17" max="16384" width="9.140625" style="2"/>
  </cols>
  <sheetData>
    <row r="1" spans="1:16" ht="18.75">
      <c r="A1" s="609" t="s">
        <v>923</v>
      </c>
      <c r="B1" s="583"/>
      <c r="C1" s="583"/>
      <c r="D1" s="583"/>
      <c r="E1" s="583"/>
      <c r="F1" s="583"/>
      <c r="G1" s="583"/>
      <c r="H1" s="583"/>
      <c r="I1" s="583"/>
      <c r="J1" s="583"/>
      <c r="K1" s="583"/>
      <c r="L1" s="583"/>
      <c r="M1" s="583"/>
      <c r="N1" s="583"/>
      <c r="O1" s="583"/>
    </row>
    <row r="2" spans="1:16" ht="17.25" thickBot="1">
      <c r="A2" s="583"/>
      <c r="B2" s="583"/>
      <c r="C2" s="583"/>
      <c r="D2" s="583"/>
      <c r="E2" s="583"/>
      <c r="F2" s="583"/>
      <c r="G2" s="583"/>
      <c r="H2" s="583"/>
      <c r="I2" s="583"/>
      <c r="J2" s="583"/>
      <c r="K2" s="583"/>
      <c r="L2" s="704"/>
      <c r="M2" s="583"/>
      <c r="N2" s="583"/>
      <c r="O2" s="698" t="s">
        <v>898</v>
      </c>
    </row>
    <row r="3" spans="1:16" s="4" customFormat="1" ht="33.75" customHeight="1" thickTop="1" thickBot="1">
      <c r="A3" s="554"/>
      <c r="B3" s="705">
        <v>2010</v>
      </c>
      <c r="C3" s="705">
        <v>2011</v>
      </c>
      <c r="D3" s="705">
        <v>2012</v>
      </c>
      <c r="E3" s="705">
        <v>2013</v>
      </c>
      <c r="F3" s="705">
        <v>2014</v>
      </c>
      <c r="G3" s="705">
        <v>2015</v>
      </c>
      <c r="H3" s="705">
        <v>2016</v>
      </c>
      <c r="I3" s="705">
        <v>2017</v>
      </c>
      <c r="J3" s="705">
        <v>2018</v>
      </c>
      <c r="K3" s="705">
        <v>2019</v>
      </c>
      <c r="L3" s="706">
        <v>2020</v>
      </c>
      <c r="M3" s="706">
        <v>2021</v>
      </c>
      <c r="N3" s="706">
        <v>2022</v>
      </c>
      <c r="O3" s="706">
        <v>2023</v>
      </c>
      <c r="P3" s="827">
        <v>2024</v>
      </c>
    </row>
    <row r="4" spans="1:16" ht="15" customHeight="1" thickTop="1" thickBot="1">
      <c r="A4" s="707" t="s">
        <v>4</v>
      </c>
      <c r="B4" s="159"/>
      <c r="C4" s="159"/>
      <c r="D4" s="159"/>
      <c r="E4" s="159"/>
      <c r="F4" s="5"/>
      <c r="G4" s="5"/>
      <c r="H4" s="5"/>
      <c r="I4" s="5"/>
      <c r="J4" s="5"/>
      <c r="K4" s="6"/>
      <c r="L4" s="7"/>
      <c r="M4" s="8"/>
      <c r="N4" s="8"/>
      <c r="O4" s="8"/>
      <c r="P4" s="8"/>
    </row>
    <row r="5" spans="1:16" ht="15" customHeight="1" thickBot="1">
      <c r="A5" s="160" t="s">
        <v>924</v>
      </c>
      <c r="B5" s="161">
        <v>734</v>
      </c>
      <c r="C5" s="161">
        <v>810</v>
      </c>
      <c r="D5" s="161">
        <v>690</v>
      </c>
      <c r="E5" s="161">
        <v>817</v>
      </c>
      <c r="F5" s="161">
        <v>567</v>
      </c>
      <c r="G5" s="161">
        <v>225</v>
      </c>
      <c r="H5" s="161">
        <v>486</v>
      </c>
      <c r="I5" s="161">
        <v>653</v>
      </c>
      <c r="J5" s="161">
        <v>664</v>
      </c>
      <c r="K5" s="161">
        <v>707</v>
      </c>
      <c r="L5" s="162" t="s">
        <v>366</v>
      </c>
      <c r="M5" s="163">
        <v>1.7</v>
      </c>
      <c r="N5" s="394">
        <v>1.5</v>
      </c>
      <c r="O5" s="394">
        <v>2</v>
      </c>
      <c r="P5" s="831"/>
    </row>
    <row r="6" spans="1:16" ht="15" customHeight="1" thickBot="1">
      <c r="A6" s="51" t="s">
        <v>6</v>
      </c>
      <c r="B6" s="10"/>
      <c r="C6" s="10"/>
      <c r="D6" s="10"/>
      <c r="E6" s="10"/>
      <c r="F6" s="10"/>
      <c r="G6" s="10"/>
      <c r="H6" s="10"/>
      <c r="I6" s="10"/>
      <c r="J6" s="10"/>
      <c r="K6" s="11"/>
      <c r="L6" s="12"/>
      <c r="M6" s="134"/>
      <c r="N6" s="164"/>
      <c r="O6" s="164"/>
      <c r="P6" s="164"/>
    </row>
    <row r="7" spans="1:16" ht="15" customHeight="1" thickBot="1">
      <c r="A7" s="160" t="s">
        <v>328</v>
      </c>
      <c r="B7" s="161">
        <v>492</v>
      </c>
      <c r="C7" s="161">
        <v>451</v>
      </c>
      <c r="D7" s="161">
        <v>481</v>
      </c>
      <c r="E7" s="161">
        <v>485</v>
      </c>
      <c r="F7" s="161">
        <v>387</v>
      </c>
      <c r="G7" s="161">
        <v>205</v>
      </c>
      <c r="H7" s="161">
        <v>221</v>
      </c>
      <c r="I7" s="161">
        <v>273</v>
      </c>
      <c r="J7" s="161">
        <v>427</v>
      </c>
      <c r="K7" s="161">
        <v>421</v>
      </c>
      <c r="L7" s="162">
        <v>0.8</v>
      </c>
      <c r="M7" s="163">
        <v>0.8</v>
      </c>
      <c r="N7" s="163">
        <v>0.8</v>
      </c>
      <c r="O7" s="830"/>
      <c r="P7" s="830"/>
    </row>
    <row r="8" spans="1:16" ht="15" customHeight="1" thickBot="1">
      <c r="A8" s="160" t="s">
        <v>329</v>
      </c>
      <c r="B8" s="161">
        <v>242</v>
      </c>
      <c r="C8" s="161">
        <v>359</v>
      </c>
      <c r="D8" s="161">
        <v>209</v>
      </c>
      <c r="E8" s="161">
        <v>332</v>
      </c>
      <c r="F8" s="161">
        <v>180</v>
      </c>
      <c r="G8" s="161">
        <v>20</v>
      </c>
      <c r="H8" s="161">
        <v>265</v>
      </c>
      <c r="I8" s="161">
        <v>380</v>
      </c>
      <c r="J8" s="161">
        <v>237</v>
      </c>
      <c r="K8" s="161">
        <v>286</v>
      </c>
      <c r="L8" s="162">
        <v>0.9</v>
      </c>
      <c r="M8" s="163">
        <v>0.8</v>
      </c>
      <c r="N8" s="163">
        <v>0.6</v>
      </c>
      <c r="O8" s="830"/>
      <c r="P8" s="830"/>
    </row>
    <row r="9" spans="1:16" ht="15" customHeight="1" thickBot="1">
      <c r="A9" s="160" t="s">
        <v>330</v>
      </c>
      <c r="B9" s="165"/>
      <c r="C9" s="165"/>
      <c r="D9" s="165"/>
      <c r="E9" s="165"/>
      <c r="F9" s="165"/>
      <c r="G9" s="165"/>
      <c r="H9" s="165"/>
      <c r="I9" s="165"/>
      <c r="J9" s="165"/>
      <c r="K9" s="165"/>
      <c r="L9" s="164" t="s">
        <v>86</v>
      </c>
      <c r="M9" s="162">
        <v>0.1</v>
      </c>
      <c r="N9" s="162">
        <v>0.1</v>
      </c>
      <c r="O9" s="830"/>
      <c r="P9" s="830"/>
    </row>
    <row r="10" spans="1:16" ht="15" customHeight="1">
      <c r="A10" s="13"/>
      <c r="B10" s="14"/>
      <c r="K10" s="8"/>
      <c r="L10" s="8"/>
      <c r="M10" s="8"/>
      <c r="N10" s="8"/>
      <c r="O10" s="8"/>
      <c r="P10" s="8"/>
    </row>
    <row r="11" spans="1:16" s="814" customFormat="1" ht="15" customHeight="1" thickBot="1">
      <c r="A11" s="51" t="s">
        <v>6</v>
      </c>
      <c r="B11" s="934"/>
      <c r="K11" s="8"/>
      <c r="L11" s="8"/>
      <c r="M11" s="8"/>
      <c r="N11" s="8"/>
      <c r="O11" s="8"/>
      <c r="P11" s="8"/>
    </row>
    <row r="12" spans="1:16" s="814" customFormat="1" ht="15" customHeight="1" thickBot="1">
      <c r="A12" s="160" t="s">
        <v>920</v>
      </c>
      <c r="B12" s="830"/>
      <c r="C12" s="830"/>
      <c r="D12" s="830"/>
      <c r="E12" s="830"/>
      <c r="F12" s="830"/>
      <c r="G12" s="830"/>
      <c r="H12" s="830"/>
      <c r="I12" s="830"/>
      <c r="J12" s="830"/>
      <c r="K12" s="830"/>
      <c r="L12" s="830"/>
      <c r="M12" s="830"/>
      <c r="N12" s="830"/>
      <c r="O12" s="163">
        <v>1.1000000000000001</v>
      </c>
      <c r="P12" s="830"/>
    </row>
    <row r="13" spans="1:16" s="814" customFormat="1" ht="15" customHeight="1" thickBot="1">
      <c r="A13" s="160" t="s">
        <v>921</v>
      </c>
      <c r="B13" s="830"/>
      <c r="C13" s="830"/>
      <c r="D13" s="830"/>
      <c r="E13" s="830"/>
      <c r="F13" s="830"/>
      <c r="G13" s="830"/>
      <c r="H13" s="830"/>
      <c r="I13" s="830"/>
      <c r="J13" s="830"/>
      <c r="K13" s="830"/>
      <c r="L13" s="830"/>
      <c r="M13" s="830"/>
      <c r="N13" s="830"/>
      <c r="O13" s="163">
        <v>0.9</v>
      </c>
      <c r="P13" s="830"/>
    </row>
    <row r="14" spans="1:16" s="814" customFormat="1" ht="15" customHeight="1">
      <c r="A14" s="934"/>
      <c r="B14" s="934"/>
      <c r="K14" s="8"/>
      <c r="L14" s="8"/>
      <c r="M14" s="8"/>
      <c r="N14" s="8"/>
      <c r="O14" s="8"/>
      <c r="P14" s="8"/>
    </row>
    <row r="15" spans="1:16" ht="15" customHeight="1" thickBot="1">
      <c r="A15" s="707" t="s">
        <v>313</v>
      </c>
      <c r="B15" s="15"/>
      <c r="K15" s="8"/>
      <c r="L15" s="8"/>
      <c r="M15" s="8"/>
      <c r="N15" s="8"/>
      <c r="O15" s="8"/>
      <c r="P15" s="8"/>
    </row>
    <row r="16" spans="1:16" ht="38.25" thickBot="1">
      <c r="A16" s="160" t="s">
        <v>333</v>
      </c>
      <c r="B16" s="166" t="s">
        <v>338</v>
      </c>
      <c r="C16" s="166" t="s">
        <v>339</v>
      </c>
      <c r="D16" s="166" t="s">
        <v>340</v>
      </c>
      <c r="E16" s="166" t="s">
        <v>341</v>
      </c>
      <c r="F16" s="166" t="s">
        <v>342</v>
      </c>
      <c r="G16" s="166" t="s">
        <v>343</v>
      </c>
      <c r="H16" s="166" t="s">
        <v>344</v>
      </c>
      <c r="I16" s="166" t="s">
        <v>7</v>
      </c>
      <c r="J16" s="166" t="s">
        <v>7</v>
      </c>
      <c r="K16" s="166" t="s">
        <v>340</v>
      </c>
      <c r="L16" s="164" t="s">
        <v>359</v>
      </c>
      <c r="M16" s="164" t="s">
        <v>359</v>
      </c>
      <c r="N16" s="164" t="s">
        <v>396</v>
      </c>
      <c r="O16" s="164" t="s">
        <v>922</v>
      </c>
      <c r="P16" s="164" t="s">
        <v>874</v>
      </c>
    </row>
    <row r="17" spans="1:16" ht="19.5" thickBot="1">
      <c r="A17" s="160" t="s">
        <v>382</v>
      </c>
      <c r="B17" s="166" t="s">
        <v>7</v>
      </c>
      <c r="C17" s="166" t="s">
        <v>7</v>
      </c>
      <c r="D17" s="166" t="s">
        <v>7</v>
      </c>
      <c r="E17" s="166" t="s">
        <v>7</v>
      </c>
      <c r="F17" s="166" t="s">
        <v>7</v>
      </c>
      <c r="G17" s="166" t="s">
        <v>7</v>
      </c>
      <c r="H17" s="166" t="s">
        <v>7</v>
      </c>
      <c r="I17" s="1007" t="s">
        <v>381</v>
      </c>
      <c r="J17" s="1008"/>
      <c r="K17" s="166" t="s">
        <v>7</v>
      </c>
      <c r="L17" s="166" t="s">
        <v>7</v>
      </c>
      <c r="M17" s="166" t="s">
        <v>7</v>
      </c>
      <c r="N17" s="393" t="s">
        <v>7</v>
      </c>
      <c r="O17" s="393" t="s">
        <v>7</v>
      </c>
      <c r="P17" s="393" t="s">
        <v>7</v>
      </c>
    </row>
    <row r="18" spans="1:16">
      <c r="B18" s="5"/>
    </row>
    <row r="19" spans="1:16" ht="19.5" thickBot="1">
      <c r="A19" s="707" t="s">
        <v>314</v>
      </c>
      <c r="B19" s="158"/>
      <c r="D19" s="16"/>
    </row>
    <row r="20" spans="1:16" ht="17.25" customHeight="1" thickBot="1">
      <c r="A20" s="160" t="s">
        <v>24</v>
      </c>
      <c r="B20" s="166">
        <v>2.7</v>
      </c>
      <c r="C20" s="470"/>
    </row>
    <row r="21" spans="1:16" ht="17.25" customHeight="1" thickBot="1">
      <c r="A21" s="160" t="s">
        <v>23</v>
      </c>
      <c r="B21" s="166">
        <v>3.2</v>
      </c>
      <c r="C21" s="708" t="s">
        <v>16</v>
      </c>
    </row>
    <row r="22" spans="1:16" ht="17.25" customHeight="1" thickBot="1">
      <c r="A22" s="160" t="s">
        <v>21</v>
      </c>
      <c r="B22" s="166">
        <v>3.3</v>
      </c>
      <c r="C22" s="708" t="s">
        <v>16</v>
      </c>
    </row>
    <row r="23" spans="1:16" ht="17.25" customHeight="1" thickBot="1">
      <c r="A23" s="160" t="s">
        <v>22</v>
      </c>
      <c r="B23" s="166">
        <v>3.5</v>
      </c>
      <c r="C23" s="708" t="s">
        <v>16</v>
      </c>
    </row>
    <row r="24" spans="1:16" ht="17.25" customHeight="1" thickBot="1">
      <c r="A24" s="160" t="s">
        <v>20</v>
      </c>
      <c r="B24" s="166">
        <v>2.8</v>
      </c>
      <c r="C24" s="708" t="s">
        <v>16</v>
      </c>
    </row>
    <row r="25" spans="1:16" ht="17.25" customHeight="1" thickBot="1">
      <c r="A25" s="160" t="s">
        <v>11</v>
      </c>
      <c r="B25" s="167">
        <v>2</v>
      </c>
      <c r="C25" s="703"/>
    </row>
    <row r="26" spans="1:16" ht="17.25" customHeight="1" thickBot="1">
      <c r="A26" s="160" t="s">
        <v>12</v>
      </c>
      <c r="B26" s="166">
        <v>2.8</v>
      </c>
      <c r="C26" s="708" t="s">
        <v>14</v>
      </c>
    </row>
    <row r="27" spans="1:16" ht="17.25" customHeight="1" thickBot="1">
      <c r="A27" s="160" t="s">
        <v>13</v>
      </c>
      <c r="B27" s="166">
        <v>2.5</v>
      </c>
      <c r="C27" s="703"/>
    </row>
    <row r="28" spans="1:16" ht="17.25" customHeight="1" thickBot="1">
      <c r="A28" s="160" t="s">
        <v>8</v>
      </c>
      <c r="B28" s="166">
        <v>3.8</v>
      </c>
      <c r="C28" s="708" t="s">
        <v>15</v>
      </c>
    </row>
    <row r="29" spans="1:16" ht="17.25" customHeight="1" thickBot="1">
      <c r="A29" s="160" t="s">
        <v>9</v>
      </c>
      <c r="B29" s="166">
        <v>3.2</v>
      </c>
      <c r="C29" s="703"/>
    </row>
    <row r="30" spans="1:16" ht="17.25" customHeight="1" thickBot="1">
      <c r="A30" s="160" t="s">
        <v>10</v>
      </c>
      <c r="B30" s="166">
        <v>5.9</v>
      </c>
      <c r="C30" s="708" t="s">
        <v>18</v>
      </c>
    </row>
    <row r="31" spans="1:16" ht="17.25" customHeight="1" thickBot="1">
      <c r="A31" s="168" t="s">
        <v>326</v>
      </c>
      <c r="B31" s="164">
        <v>6.8</v>
      </c>
      <c r="C31" s="708"/>
    </row>
    <row r="32" spans="1:16" ht="17.25" customHeight="1" thickBot="1">
      <c r="A32" s="160" t="s">
        <v>319</v>
      </c>
      <c r="B32" s="164">
        <v>4.4000000000000004</v>
      </c>
      <c r="C32" s="703"/>
    </row>
    <row r="33" spans="1:3" ht="17.25" customHeight="1" thickBot="1">
      <c r="A33" s="160" t="s">
        <v>389</v>
      </c>
      <c r="B33" s="834">
        <v>4</v>
      </c>
      <c r="C33" s="703"/>
    </row>
    <row r="34" spans="1:3" ht="17.25" customHeight="1" thickBot="1">
      <c r="A34" s="160" t="s">
        <v>563</v>
      </c>
      <c r="B34" s="834">
        <v>4.0999999999999996</v>
      </c>
      <c r="C34" s="709"/>
    </row>
    <row r="35" spans="1:3" ht="19.5" thickBot="1">
      <c r="A35" s="809" t="s">
        <v>827</v>
      </c>
      <c r="B35" s="169">
        <v>4.5</v>
      </c>
      <c r="C35" s="922" t="s">
        <v>898</v>
      </c>
    </row>
    <row r="36" spans="1:3" ht="19.5" thickBot="1">
      <c r="A36" s="811" t="s">
        <v>828</v>
      </c>
      <c r="B36" s="832">
        <v>4.4000000000000004</v>
      </c>
      <c r="C36" s="812"/>
    </row>
    <row r="37" spans="1:3">
      <c r="A37" s="31"/>
    </row>
    <row r="38" spans="1:3">
      <c r="A38" s="1009" t="s">
        <v>17</v>
      </c>
      <c r="B38" s="1009"/>
      <c r="C38" s="1009"/>
    </row>
    <row r="39" spans="1:3">
      <c r="A39" s="810" t="s">
        <v>19</v>
      </c>
      <c r="B39" s="18"/>
      <c r="C39" s="18"/>
    </row>
    <row r="40" spans="1:3">
      <c r="A40" s="18" t="s">
        <v>49</v>
      </c>
      <c r="B40" s="18"/>
      <c r="C40" s="18"/>
    </row>
    <row r="41" spans="1:3">
      <c r="A41" s="18" t="s">
        <v>50</v>
      </c>
      <c r="B41" s="18"/>
      <c r="C41" s="18"/>
    </row>
    <row r="42" spans="1:3">
      <c r="A42" s="18" t="s">
        <v>51</v>
      </c>
      <c r="B42" s="18"/>
      <c r="C42" s="18"/>
    </row>
    <row r="43" spans="1:3">
      <c r="A43" s="893" t="s">
        <v>899</v>
      </c>
    </row>
    <row r="44" spans="1:3">
      <c r="A44" s="927" t="s">
        <v>925</v>
      </c>
    </row>
  </sheetData>
  <mergeCells count="2">
    <mergeCell ref="I17:J17"/>
    <mergeCell ref="A38:C38"/>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1:E60"/>
  <sheetViews>
    <sheetView showGridLines="0" zoomScaleNormal="100" workbookViewId="0"/>
  </sheetViews>
  <sheetFormatPr defaultColWidth="9.140625" defaultRowHeight="16.5"/>
  <cols>
    <col min="1" max="1" width="6.5703125" style="2" customWidth="1"/>
    <col min="2" max="2" width="47.140625" style="21" customWidth="1"/>
    <col min="3" max="3" width="3.28515625" style="2" customWidth="1"/>
    <col min="4" max="5" width="16.28515625" style="2" customWidth="1"/>
    <col min="6" max="16384" width="9.140625" style="2"/>
  </cols>
  <sheetData>
    <row r="1" spans="1:5" ht="21" customHeight="1" thickBot="1">
      <c r="A1" s="550" t="s">
        <v>791</v>
      </c>
      <c r="B1" s="129"/>
    </row>
    <row r="2" spans="1:5" ht="35.1" customHeight="1" thickTop="1" thickBot="1">
      <c r="B2" s="25"/>
      <c r="D2" s="559" t="s">
        <v>476</v>
      </c>
      <c r="E2" s="551" t="s">
        <v>751</v>
      </c>
    </row>
    <row r="3" spans="1:5" ht="21" customHeight="1" thickTop="1" thickBot="1">
      <c r="B3" s="552" t="s">
        <v>661</v>
      </c>
      <c r="D3" s="488"/>
      <c r="E3" s="488"/>
    </row>
    <row r="4" spans="1:5" ht="21" customHeight="1">
      <c r="B4" s="325" t="s">
        <v>311</v>
      </c>
      <c r="C4" s="4"/>
      <c r="D4" s="487">
        <v>10.8</v>
      </c>
      <c r="E4" s="487">
        <v>10.9</v>
      </c>
    </row>
    <row r="5" spans="1:5" ht="6.75" customHeight="1">
      <c r="B5" s="317"/>
      <c r="D5" s="328"/>
      <c r="E5" s="328"/>
    </row>
    <row r="6" spans="1:5" ht="21" customHeight="1" thickBot="1">
      <c r="B6" s="497" t="s">
        <v>316</v>
      </c>
      <c r="C6" s="4"/>
      <c r="D6" s="498">
        <v>3.7</v>
      </c>
      <c r="E6" s="498">
        <v>3.9</v>
      </c>
    </row>
    <row r="7" spans="1:5" ht="9" customHeight="1" thickBot="1">
      <c r="B7" s="472"/>
      <c r="C7" s="4"/>
      <c r="D7" s="496"/>
      <c r="E7" s="496"/>
    </row>
    <row r="8" spans="1:5" ht="21" customHeight="1" thickBot="1">
      <c r="B8" s="553" t="s">
        <v>335</v>
      </c>
      <c r="D8" s="557">
        <v>0.34</v>
      </c>
      <c r="E8" s="557">
        <v>0.36</v>
      </c>
    </row>
    <row r="10" spans="1:5">
      <c r="A10" s="558" t="s">
        <v>17</v>
      </c>
      <c r="B10" s="2"/>
      <c r="C10" s="47"/>
    </row>
    <row r="11" spans="1:5">
      <c r="A11" s="976" t="s">
        <v>616</v>
      </c>
      <c r="B11" s="976"/>
      <c r="C11" s="976"/>
      <c r="D11" s="976"/>
      <c r="E11" s="976"/>
    </row>
    <row r="12" spans="1:5" s="814" customFormat="1" ht="21" customHeight="1" thickBot="1">
      <c r="A12" s="981"/>
      <c r="B12" s="129"/>
    </row>
    <row r="13" spans="1:5" ht="35.1" customHeight="1" thickTop="1" thickBot="1">
      <c r="B13" s="25"/>
      <c r="D13" s="551" t="s">
        <v>658</v>
      </c>
      <c r="E13" s="551" t="s">
        <v>751</v>
      </c>
    </row>
    <row r="14" spans="1:5" ht="21" customHeight="1" thickTop="1" thickBot="1">
      <c r="B14" s="552" t="s">
        <v>659</v>
      </c>
    </row>
    <row r="15" spans="1:5" ht="18.75">
      <c r="B15" s="484" t="s">
        <v>620</v>
      </c>
      <c r="D15" s="476">
        <v>3.2</v>
      </c>
      <c r="E15" s="855">
        <v>2.5</v>
      </c>
    </row>
    <row r="16" spans="1:5" ht="19.5" thickBot="1">
      <c r="B16" s="485" t="s">
        <v>562</v>
      </c>
      <c r="D16" s="486">
        <v>2</v>
      </c>
      <c r="E16" s="486">
        <v>2.1</v>
      </c>
    </row>
    <row r="17" spans="1:5" ht="21" customHeight="1" thickBot="1">
      <c r="B17" s="478" t="s">
        <v>623</v>
      </c>
      <c r="D17" s="482">
        <v>5.2</v>
      </c>
      <c r="E17" s="482">
        <v>4.5999999999999996</v>
      </c>
    </row>
    <row r="18" spans="1:5" ht="21" customHeight="1">
      <c r="B18" s="479" t="s">
        <v>188</v>
      </c>
      <c r="D18" s="483">
        <v>0.5</v>
      </c>
      <c r="E18" s="451">
        <v>0.5</v>
      </c>
    </row>
    <row r="19" spans="1:5" ht="21" customHeight="1">
      <c r="B19" s="480" t="s">
        <v>891</v>
      </c>
      <c r="D19" s="451">
        <v>3.8</v>
      </c>
      <c r="E19" s="451">
        <v>4.2</v>
      </c>
    </row>
    <row r="20" spans="1:5" ht="21" customHeight="1" thickBot="1">
      <c r="B20" s="481" t="s">
        <v>191</v>
      </c>
      <c r="D20" s="471">
        <v>1</v>
      </c>
      <c r="E20" s="471">
        <v>1</v>
      </c>
    </row>
    <row r="21" spans="1:5" ht="21" customHeight="1" thickBot="1">
      <c r="B21" s="553" t="s">
        <v>622</v>
      </c>
      <c r="C21" s="554" t="s">
        <v>47</v>
      </c>
      <c r="D21" s="555">
        <v>10.5</v>
      </c>
      <c r="E21" s="555">
        <v>10.3</v>
      </c>
    </row>
    <row r="22" spans="1:5" ht="6.75" customHeight="1" thickBot="1">
      <c r="B22" s="311"/>
      <c r="C22" s="554"/>
      <c r="D22" s="556"/>
      <c r="E22" s="556"/>
    </row>
    <row r="23" spans="1:5" ht="21" customHeight="1" thickBot="1">
      <c r="B23" s="553" t="s">
        <v>192</v>
      </c>
      <c r="C23" s="554" t="s">
        <v>48</v>
      </c>
      <c r="D23" s="555">
        <v>3.1</v>
      </c>
      <c r="E23" s="555">
        <v>3.1</v>
      </c>
    </row>
    <row r="24" spans="1:5" ht="6.75" customHeight="1" thickBot="1">
      <c r="B24" s="321"/>
      <c r="C24" s="4"/>
      <c r="D24" s="342"/>
      <c r="E24" s="342"/>
    </row>
    <row r="25" spans="1:5" ht="21" customHeight="1" thickBot="1">
      <c r="B25" s="553" t="s">
        <v>193</v>
      </c>
      <c r="D25" s="557">
        <v>0.23</v>
      </c>
      <c r="E25" s="557">
        <v>0.23</v>
      </c>
    </row>
    <row r="26" spans="1:5" ht="18" customHeight="1">
      <c r="B26" s="377"/>
      <c r="D26" s="378"/>
      <c r="E26" s="378"/>
    </row>
    <row r="27" spans="1:5" ht="16.5" customHeight="1">
      <c r="A27" s="558" t="s">
        <v>17</v>
      </c>
      <c r="B27" s="31"/>
      <c r="C27" s="47"/>
    </row>
    <row r="28" spans="1:5" ht="16.5" customHeight="1">
      <c r="A28" s="933" t="s">
        <v>953</v>
      </c>
      <c r="B28" s="933"/>
      <c r="C28" s="933"/>
      <c r="D28" s="933"/>
      <c r="E28" s="933"/>
    </row>
    <row r="29" spans="1:5" ht="16.5" customHeight="1">
      <c r="A29" s="977" t="s">
        <v>892</v>
      </c>
      <c r="B29" s="460"/>
      <c r="C29" s="460"/>
      <c r="D29" s="460"/>
      <c r="E29" s="460"/>
    </row>
    <row r="30" spans="1:5" ht="16.149999999999999" customHeight="1" thickBot="1">
      <c r="A30" s="1058"/>
      <c r="B30" s="1058"/>
      <c r="C30" s="1058"/>
      <c r="D30" s="1058"/>
      <c r="E30" s="1058"/>
    </row>
    <row r="31" spans="1:5" ht="35.1" customHeight="1" thickTop="1" thickBot="1">
      <c r="B31" s="25"/>
      <c r="D31" s="551" t="s">
        <v>476</v>
      </c>
      <c r="E31" s="551" t="s">
        <v>751</v>
      </c>
    </row>
    <row r="32" spans="1:5" ht="21" customHeight="1" thickTop="1" thickBot="1">
      <c r="B32" s="552" t="s">
        <v>660</v>
      </c>
      <c r="D32" s="5"/>
      <c r="E32" s="5"/>
    </row>
    <row r="33" spans="1:5" ht="21" customHeight="1">
      <c r="B33" s="548" t="s">
        <v>620</v>
      </c>
      <c r="D33" s="476">
        <v>3.2</v>
      </c>
      <c r="E33" s="476">
        <v>2.5</v>
      </c>
    </row>
    <row r="34" spans="1:5" ht="21" customHeight="1" thickBot="1">
      <c r="B34" s="549" t="s">
        <v>562</v>
      </c>
      <c r="D34" s="477">
        <v>2</v>
      </c>
      <c r="E34" s="477">
        <v>2.1</v>
      </c>
    </row>
    <row r="35" spans="1:5" ht="21" customHeight="1" thickBot="1">
      <c r="B35" s="553" t="s">
        <v>621</v>
      </c>
      <c r="C35" s="554" t="s">
        <v>47</v>
      </c>
      <c r="D35" s="555">
        <v>5.2</v>
      </c>
      <c r="E35" s="555">
        <v>4.5999999999999996</v>
      </c>
    </row>
    <row r="36" spans="1:5" ht="6.75" customHeight="1">
      <c r="B36" s="474"/>
      <c r="C36" s="4"/>
      <c r="D36" s="475"/>
      <c r="E36" s="475"/>
    </row>
    <row r="37" spans="1:5" ht="21" customHeight="1">
      <c r="B37" s="480" t="s">
        <v>191</v>
      </c>
      <c r="D37" s="451">
        <v>1</v>
      </c>
      <c r="E37" s="451">
        <v>1</v>
      </c>
    </row>
    <row r="38" spans="1:5" ht="21" customHeight="1" thickBot="1">
      <c r="B38" s="481" t="s">
        <v>195</v>
      </c>
      <c r="D38" s="471">
        <v>3.1</v>
      </c>
      <c r="E38" s="471">
        <v>3.1</v>
      </c>
    </row>
    <row r="39" spans="1:5" ht="21" customHeight="1" thickBot="1">
      <c r="B39" s="553" t="s">
        <v>750</v>
      </c>
      <c r="C39" s="554" t="s">
        <v>48</v>
      </c>
      <c r="D39" s="555">
        <v>4.0999999999999996</v>
      </c>
      <c r="E39" s="555">
        <v>4.0999999999999996</v>
      </c>
    </row>
    <row r="40" spans="1:5" ht="6.75" customHeight="1" thickBot="1">
      <c r="B40" s="472"/>
      <c r="C40" s="4"/>
      <c r="D40" s="473"/>
      <c r="E40" s="473"/>
    </row>
    <row r="41" spans="1:5" ht="21" customHeight="1" thickBot="1">
      <c r="B41" s="553" t="s">
        <v>197</v>
      </c>
      <c r="D41" s="557">
        <v>0.44</v>
      </c>
      <c r="E41" s="860">
        <v>0.47</v>
      </c>
    </row>
    <row r="42" spans="1:5">
      <c r="D42" s="69"/>
      <c r="E42" s="69"/>
    </row>
    <row r="43" spans="1:5">
      <c r="A43" s="558" t="s">
        <v>17</v>
      </c>
      <c r="B43" s="31"/>
      <c r="C43" s="47"/>
      <c r="E43" s="814"/>
    </row>
    <row r="44" spans="1:5">
      <c r="A44" s="976" t="s">
        <v>616</v>
      </c>
      <c r="B44" s="976"/>
      <c r="C44" s="976"/>
      <c r="D44" s="976"/>
      <c r="E44" s="427"/>
    </row>
    <row r="56" spans="2:2">
      <c r="B56" s="2"/>
    </row>
    <row r="57" spans="2:2">
      <c r="B57" s="2"/>
    </row>
    <row r="58" spans="2:2">
      <c r="B58" s="2"/>
    </row>
    <row r="59" spans="2:2">
      <c r="B59" s="2"/>
    </row>
    <row r="60" spans="2:2">
      <c r="B60" s="2"/>
    </row>
  </sheetData>
  <mergeCells count="1">
    <mergeCell ref="A30:E30"/>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1:AD17"/>
  <sheetViews>
    <sheetView showGridLines="0" zoomScaleNormal="100" workbookViewId="0"/>
  </sheetViews>
  <sheetFormatPr defaultColWidth="9.140625" defaultRowHeight="16.5"/>
  <cols>
    <col min="1" max="1" width="4.7109375" style="2" customWidth="1"/>
    <col min="2" max="2" width="32" style="2" customWidth="1"/>
    <col min="3" max="30" width="7.7109375" style="2" customWidth="1"/>
    <col min="31" max="16384" width="9.140625" style="2"/>
  </cols>
  <sheetData>
    <row r="1" spans="1:30" ht="18.75">
      <c r="A1" s="550" t="s">
        <v>199</v>
      </c>
      <c r="B1" s="583"/>
      <c r="C1" s="47"/>
      <c r="W1" s="16"/>
      <c r="X1" s="16"/>
      <c r="Y1" s="16"/>
      <c r="Z1" s="16"/>
      <c r="AA1" s="16"/>
      <c r="AB1" s="16"/>
    </row>
    <row r="2" spans="1:30" ht="17.25" thickBot="1">
      <c r="C2" s="130"/>
      <c r="D2" s="131"/>
    </row>
    <row r="3" spans="1:30" ht="35.1" customHeight="1" thickTop="1" thickBot="1">
      <c r="B3" s="585"/>
      <c r="C3" s="1222">
        <v>2010</v>
      </c>
      <c r="D3" s="1223"/>
      <c r="E3" s="1222">
        <v>2011</v>
      </c>
      <c r="F3" s="1223"/>
      <c r="G3" s="1222">
        <v>2012</v>
      </c>
      <c r="H3" s="1223"/>
      <c r="I3" s="1222">
        <v>2013</v>
      </c>
      <c r="J3" s="1223"/>
      <c r="K3" s="1222">
        <v>2014</v>
      </c>
      <c r="L3" s="1223"/>
      <c r="M3" s="1222">
        <v>2015</v>
      </c>
      <c r="N3" s="1223"/>
      <c r="O3" s="1222">
        <v>2016</v>
      </c>
      <c r="P3" s="1223"/>
      <c r="Q3" s="1222">
        <v>2017</v>
      </c>
      <c r="R3" s="1223"/>
      <c r="S3" s="1222">
        <v>2018</v>
      </c>
      <c r="T3" s="1223"/>
      <c r="U3" s="1222">
        <v>2019</v>
      </c>
      <c r="V3" s="1223"/>
      <c r="W3" s="1222">
        <v>2020</v>
      </c>
      <c r="X3" s="1223"/>
      <c r="Y3" s="1222">
        <v>2021</v>
      </c>
      <c r="Z3" s="1223"/>
      <c r="AA3" s="1222">
        <v>2022</v>
      </c>
      <c r="AB3" s="1223"/>
      <c r="AC3" s="1222">
        <v>2023</v>
      </c>
      <c r="AD3" s="1223"/>
    </row>
    <row r="4" spans="1:30" ht="18" thickTop="1" thickBot="1">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row>
    <row r="5" spans="1:30" ht="21" customHeight="1" thickTop="1" thickBot="1">
      <c r="B5" s="711" t="s">
        <v>792</v>
      </c>
      <c r="C5" s="1229">
        <v>41</v>
      </c>
      <c r="D5" s="1230"/>
      <c r="E5" s="1224">
        <v>55</v>
      </c>
      <c r="F5" s="1228"/>
      <c r="G5" s="1224">
        <v>73</v>
      </c>
      <c r="H5" s="1228"/>
      <c r="I5" s="1224">
        <v>120</v>
      </c>
      <c r="J5" s="1228"/>
      <c r="K5" s="1224">
        <v>120</v>
      </c>
      <c r="L5" s="1228"/>
      <c r="M5" s="1224">
        <v>120</v>
      </c>
      <c r="N5" s="1228"/>
      <c r="O5" s="1224">
        <v>126</v>
      </c>
      <c r="P5" s="1228"/>
      <c r="Q5" s="1224">
        <v>193</v>
      </c>
      <c r="R5" s="1228"/>
      <c r="S5" s="1224">
        <v>262</v>
      </c>
      <c r="T5" s="1228"/>
      <c r="U5" s="1224">
        <v>338</v>
      </c>
      <c r="V5" s="1228"/>
      <c r="W5" s="1224">
        <v>474</v>
      </c>
      <c r="X5" s="1228"/>
      <c r="Y5" s="1224">
        <v>489</v>
      </c>
      <c r="Z5" s="1228"/>
      <c r="AA5" s="1224">
        <v>508</v>
      </c>
      <c r="AB5" s="1225"/>
      <c r="AC5" s="1224">
        <v>527</v>
      </c>
      <c r="AD5" s="1225"/>
    </row>
    <row r="6" spans="1:30" ht="5.25" customHeight="1" thickTop="1" thickBot="1">
      <c r="B6" s="583"/>
      <c r="C6" s="751"/>
      <c r="D6" s="751"/>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row>
    <row r="7" spans="1:30" ht="21" customHeight="1" thickTop="1" thickBot="1">
      <c r="B7" s="711" t="s">
        <v>270</v>
      </c>
      <c r="C7" s="1229">
        <v>171</v>
      </c>
      <c r="D7" s="1230"/>
      <c r="E7" s="1224">
        <v>174.47300000000001</v>
      </c>
      <c r="F7" s="1228"/>
      <c r="G7" s="1224">
        <v>174.58699999999999</v>
      </c>
      <c r="H7" s="1228"/>
      <c r="I7" s="1224">
        <v>224.81800000000001</v>
      </c>
      <c r="J7" s="1228"/>
      <c r="K7" s="1224">
        <v>225.09</v>
      </c>
      <c r="L7" s="1228"/>
      <c r="M7" s="1224">
        <v>225.41900000000001</v>
      </c>
      <c r="N7" s="1228"/>
      <c r="O7" s="1224">
        <v>392.85</v>
      </c>
      <c r="P7" s="1228"/>
      <c r="Q7" s="1224">
        <v>393.233</v>
      </c>
      <c r="R7" s="1228"/>
      <c r="S7" s="1224">
        <v>721.19899999999996</v>
      </c>
      <c r="T7" s="1228"/>
      <c r="U7" s="1224">
        <v>721.51499999999999</v>
      </c>
      <c r="V7" s="1228"/>
      <c r="W7" s="1224">
        <v>999</v>
      </c>
      <c r="X7" s="1225"/>
      <c r="Y7" s="1231">
        <v>999.5</v>
      </c>
      <c r="Z7" s="1232"/>
      <c r="AA7" s="1231">
        <v>1000.4</v>
      </c>
      <c r="AB7" s="1232"/>
      <c r="AC7" s="1231">
        <v>1001.5</v>
      </c>
      <c r="AD7" s="1232"/>
    </row>
    <row r="8" spans="1:30" ht="18" customHeight="1" thickTop="1" thickBot="1"/>
    <row r="9" spans="1:30" ht="35.1" customHeight="1" thickTop="1" thickBot="1">
      <c r="B9" s="585"/>
      <c r="C9" s="1226">
        <v>2010</v>
      </c>
      <c r="D9" s="1227"/>
      <c r="E9" s="1226">
        <v>2011</v>
      </c>
      <c r="F9" s="1227"/>
      <c r="G9" s="1226">
        <v>2012</v>
      </c>
      <c r="H9" s="1227"/>
      <c r="I9" s="1226">
        <v>2013</v>
      </c>
      <c r="J9" s="1227"/>
      <c r="K9" s="1226">
        <v>2014</v>
      </c>
      <c r="L9" s="1227"/>
      <c r="M9" s="1226">
        <v>2015</v>
      </c>
      <c r="N9" s="1227"/>
      <c r="O9" s="1226">
        <v>2016</v>
      </c>
      <c r="P9" s="1227"/>
      <c r="Q9" s="1226">
        <v>2017</v>
      </c>
      <c r="R9" s="1227"/>
      <c r="S9" s="1226">
        <v>2018</v>
      </c>
      <c r="T9" s="1227"/>
      <c r="U9" s="1226">
        <v>2019</v>
      </c>
      <c r="V9" s="1227"/>
      <c r="W9" s="1226">
        <v>2020</v>
      </c>
      <c r="X9" s="1227"/>
      <c r="Y9" s="1226">
        <v>2021</v>
      </c>
      <c r="Z9" s="1227"/>
      <c r="AA9" s="1226">
        <v>2022</v>
      </c>
      <c r="AB9" s="1227"/>
      <c r="AC9" s="1226">
        <v>2023</v>
      </c>
      <c r="AD9" s="1227"/>
    </row>
    <row r="10" spans="1:30" ht="30" customHeight="1" thickTop="1" thickBot="1">
      <c r="B10" s="585"/>
      <c r="C10" s="588" t="s">
        <v>268</v>
      </c>
      <c r="D10" s="588" t="s">
        <v>269</v>
      </c>
      <c r="E10" s="588" t="s">
        <v>268</v>
      </c>
      <c r="F10" s="588" t="s">
        <v>269</v>
      </c>
      <c r="G10" s="588" t="s">
        <v>268</v>
      </c>
      <c r="H10" s="588" t="s">
        <v>269</v>
      </c>
      <c r="I10" s="588" t="s">
        <v>268</v>
      </c>
      <c r="J10" s="588" t="s">
        <v>269</v>
      </c>
      <c r="K10" s="588" t="s">
        <v>268</v>
      </c>
      <c r="L10" s="588" t="s">
        <v>269</v>
      </c>
      <c r="M10" s="588" t="s">
        <v>268</v>
      </c>
      <c r="N10" s="588" t="s">
        <v>269</v>
      </c>
      <c r="O10" s="588" t="s">
        <v>268</v>
      </c>
      <c r="P10" s="588" t="s">
        <v>269</v>
      </c>
      <c r="Q10" s="588" t="s">
        <v>268</v>
      </c>
      <c r="R10" s="588" t="s">
        <v>269</v>
      </c>
      <c r="S10" s="588" t="s">
        <v>268</v>
      </c>
      <c r="T10" s="588" t="s">
        <v>269</v>
      </c>
      <c r="U10" s="588" t="s">
        <v>268</v>
      </c>
      <c r="V10" s="588" t="s">
        <v>269</v>
      </c>
      <c r="W10" s="588" t="s">
        <v>268</v>
      </c>
      <c r="X10" s="588" t="s">
        <v>269</v>
      </c>
      <c r="Y10" s="588" t="s">
        <v>268</v>
      </c>
      <c r="Z10" s="588" t="s">
        <v>269</v>
      </c>
      <c r="AA10" s="588" t="s">
        <v>268</v>
      </c>
      <c r="AB10" s="588" t="s">
        <v>269</v>
      </c>
      <c r="AC10" s="588" t="s">
        <v>268</v>
      </c>
      <c r="AD10" s="588" t="s">
        <v>269</v>
      </c>
    </row>
    <row r="11" spans="1:30" ht="21" customHeight="1" thickTop="1" thickBot="1">
      <c r="B11" s="711" t="s">
        <v>793</v>
      </c>
      <c r="C11" s="752">
        <v>16.100000000000001</v>
      </c>
      <c r="D11" s="752">
        <v>16.100000000000001</v>
      </c>
      <c r="E11" s="752">
        <v>16.100000000000001</v>
      </c>
      <c r="F11" s="752">
        <v>16.100000000000001</v>
      </c>
      <c r="G11" s="752">
        <v>16.100000000000001</v>
      </c>
      <c r="H11" s="752">
        <v>20.399999999999999</v>
      </c>
      <c r="I11" s="752">
        <v>20.399999999999999</v>
      </c>
      <c r="J11" s="752">
        <v>20.399999999999999</v>
      </c>
      <c r="K11" s="752">
        <v>20.399999999999999</v>
      </c>
      <c r="L11" s="752">
        <v>20.399999999999999</v>
      </c>
      <c r="M11" s="752">
        <v>20.399999999999999</v>
      </c>
      <c r="N11" s="752">
        <v>20.399999999999999</v>
      </c>
      <c r="O11" s="752">
        <v>20.399999999999999</v>
      </c>
      <c r="P11" s="752">
        <v>21.5</v>
      </c>
      <c r="Q11" s="752">
        <v>22.6</v>
      </c>
      <c r="R11" s="752">
        <v>22.6</v>
      </c>
      <c r="S11" s="752">
        <v>22.6</v>
      </c>
      <c r="T11" s="752">
        <v>23.4</v>
      </c>
      <c r="U11" s="752">
        <v>23.4</v>
      </c>
      <c r="V11" s="752">
        <v>23.4</v>
      </c>
      <c r="W11" s="752">
        <v>23.4</v>
      </c>
      <c r="X11" s="752">
        <v>24.1</v>
      </c>
      <c r="Y11" s="752">
        <v>24.1</v>
      </c>
      <c r="Z11" s="752">
        <v>24.8</v>
      </c>
      <c r="AA11" s="752">
        <v>24.8</v>
      </c>
      <c r="AB11" s="752">
        <v>26</v>
      </c>
      <c r="AC11" s="752">
        <v>26</v>
      </c>
      <c r="AD11" s="911">
        <v>26.65</v>
      </c>
    </row>
    <row r="12" spans="1:30" ht="17.25" thickTop="1"/>
    <row r="13" spans="1:30">
      <c r="B13" s="558" t="s">
        <v>17</v>
      </c>
      <c r="C13" s="47"/>
      <c r="D13" s="47"/>
    </row>
    <row r="14" spans="1:30">
      <c r="B14" s="1058" t="s">
        <v>617</v>
      </c>
      <c r="C14" s="1058"/>
      <c r="D14" s="1058"/>
      <c r="E14" s="1058"/>
      <c r="F14" s="1058"/>
      <c r="G14" s="1058"/>
      <c r="H14" s="1058"/>
      <c r="I14" s="1058"/>
      <c r="J14" s="1058"/>
      <c r="K14" s="1058"/>
      <c r="L14" s="1058"/>
      <c r="M14" s="1058"/>
      <c r="N14" s="1058"/>
      <c r="O14" s="1058"/>
      <c r="P14" s="1058"/>
      <c r="Q14" s="1058"/>
      <c r="R14" s="1058"/>
      <c r="S14" s="1058"/>
      <c r="T14" s="1058"/>
      <c r="U14" s="1058"/>
      <c r="V14" s="1058"/>
      <c r="W14" s="1058"/>
      <c r="X14" s="1058"/>
      <c r="Y14" s="1058"/>
      <c r="Z14" s="1058"/>
      <c r="AA14" s="1058"/>
      <c r="AB14" s="1058"/>
      <c r="AC14" s="1058"/>
      <c r="AD14" s="1058"/>
    </row>
    <row r="17" spans="21:23">
      <c r="U17" s="78"/>
      <c r="W17" s="78"/>
    </row>
  </sheetData>
  <mergeCells count="57">
    <mergeCell ref="AC3:AD3"/>
    <mergeCell ref="AC5:AD5"/>
    <mergeCell ref="AC7:AD7"/>
    <mergeCell ref="AC9:AD9"/>
    <mergeCell ref="AA3:AB3"/>
    <mergeCell ref="AA5:AB5"/>
    <mergeCell ref="AA7:AB7"/>
    <mergeCell ref="AA9:AB9"/>
    <mergeCell ref="Y3:Z3"/>
    <mergeCell ref="Y5:Z5"/>
    <mergeCell ref="Y7:Z7"/>
    <mergeCell ref="Y9:Z9"/>
    <mergeCell ref="O9:P9"/>
    <mergeCell ref="U3:V3"/>
    <mergeCell ref="O7:P7"/>
    <mergeCell ref="O5:P5"/>
    <mergeCell ref="O3:P3"/>
    <mergeCell ref="Q9:R9"/>
    <mergeCell ref="Q3:R3"/>
    <mergeCell ref="S3:T3"/>
    <mergeCell ref="S9:T9"/>
    <mergeCell ref="U9:V9"/>
    <mergeCell ref="Q5:R5"/>
    <mergeCell ref="S5:T5"/>
    <mergeCell ref="U5:V5"/>
    <mergeCell ref="Q7:R7"/>
    <mergeCell ref="S7:T7"/>
    <mergeCell ref="U7:V7"/>
    <mergeCell ref="C3:D3"/>
    <mergeCell ref="C5:D5"/>
    <mergeCell ref="C7:D7"/>
    <mergeCell ref="C9:D9"/>
    <mergeCell ref="E3:F3"/>
    <mergeCell ref="E9:F9"/>
    <mergeCell ref="M3:N3"/>
    <mergeCell ref="G9:H9"/>
    <mergeCell ref="K5:L5"/>
    <mergeCell ref="M5:N5"/>
    <mergeCell ref="I9:J9"/>
    <mergeCell ref="K9:L9"/>
    <mergeCell ref="M9:N9"/>
    <mergeCell ref="B14:AD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F17"/>
  <sheetViews>
    <sheetView showGridLines="0" zoomScaleNormal="100" workbookViewId="0"/>
  </sheetViews>
  <sheetFormatPr defaultColWidth="9.140625" defaultRowHeight="18.75"/>
  <cols>
    <col min="1" max="1" width="39" style="25" bestFit="1" customWidth="1"/>
    <col min="2" max="6" width="23.5703125" style="21" customWidth="1"/>
    <col min="7" max="16384" width="9.140625" style="21"/>
  </cols>
  <sheetData>
    <row r="1" spans="1:6">
      <c r="A1" s="550" t="s">
        <v>200</v>
      </c>
      <c r="B1" s="582"/>
      <c r="C1" s="582"/>
      <c r="D1" s="582"/>
      <c r="E1" s="582"/>
      <c r="F1" s="582"/>
    </row>
    <row r="2" spans="1:6" ht="19.5" thickBot="1">
      <c r="A2" s="585"/>
      <c r="B2" s="582"/>
      <c r="C2" s="582"/>
      <c r="D2" s="582"/>
      <c r="E2" s="582"/>
      <c r="F2" s="582"/>
    </row>
    <row r="3" spans="1:6" ht="42.75" customHeight="1" thickTop="1" thickBot="1">
      <c r="A3" s="585"/>
      <c r="B3" s="559" t="s">
        <v>201</v>
      </c>
      <c r="C3" s="559" t="s">
        <v>202</v>
      </c>
      <c r="D3" s="559" t="s">
        <v>1012</v>
      </c>
      <c r="E3" s="559" t="s">
        <v>203</v>
      </c>
      <c r="F3" s="559" t="s">
        <v>513</v>
      </c>
    </row>
    <row r="4" spans="1:6" ht="21" customHeight="1" thickTop="1">
      <c r="A4" s="25" t="s">
        <v>211</v>
      </c>
      <c r="B4" s="343">
        <v>42517</v>
      </c>
      <c r="C4" s="344">
        <v>42641</v>
      </c>
      <c r="D4" s="344">
        <v>43154</v>
      </c>
      <c r="E4" s="345">
        <v>43805</v>
      </c>
      <c r="F4" s="345">
        <v>44777</v>
      </c>
    </row>
    <row r="5" spans="1:6" ht="21" customHeight="1">
      <c r="A5" s="25" t="s">
        <v>212</v>
      </c>
      <c r="B5" s="346">
        <v>42675</v>
      </c>
      <c r="C5" s="347">
        <v>42734</v>
      </c>
      <c r="D5" s="347">
        <v>43343</v>
      </c>
      <c r="E5" s="348">
        <v>44034</v>
      </c>
      <c r="F5" s="348">
        <v>45019</v>
      </c>
    </row>
    <row r="6" spans="1:6" ht="21" customHeight="1">
      <c r="A6" s="25" t="s">
        <v>205</v>
      </c>
      <c r="B6" s="349">
        <v>375</v>
      </c>
      <c r="C6" s="28">
        <v>935</v>
      </c>
      <c r="D6" s="28">
        <v>2930</v>
      </c>
      <c r="E6" s="29">
        <v>3200</v>
      </c>
      <c r="F6" s="29">
        <v>250</v>
      </c>
    </row>
    <row r="7" spans="1:6" ht="21" customHeight="1">
      <c r="A7" s="25" t="s">
        <v>206</v>
      </c>
      <c r="B7" s="349" t="s">
        <v>213</v>
      </c>
      <c r="C7" s="28" t="s">
        <v>207</v>
      </c>
      <c r="D7" s="28" t="s">
        <v>214</v>
      </c>
      <c r="E7" s="29" t="s">
        <v>215</v>
      </c>
      <c r="F7" s="29" t="s">
        <v>514</v>
      </c>
    </row>
    <row r="8" spans="1:6" ht="21" customHeight="1">
      <c r="A8" s="25" t="s">
        <v>204</v>
      </c>
      <c r="B8" s="350" t="s">
        <v>208</v>
      </c>
      <c r="C8" s="28" t="s">
        <v>208</v>
      </c>
      <c r="D8" s="28" t="s">
        <v>210</v>
      </c>
      <c r="E8" s="29" t="s">
        <v>209</v>
      </c>
      <c r="F8" s="29" t="s">
        <v>546</v>
      </c>
    </row>
    <row r="9" spans="1:6" ht="20.25" customHeight="1">
      <c r="B9" s="351"/>
      <c r="C9" s="174"/>
      <c r="D9" s="174"/>
      <c r="E9" s="352"/>
      <c r="F9" s="352"/>
    </row>
    <row r="10" spans="1:6" ht="37.5">
      <c r="A10" s="756" t="s">
        <v>502</v>
      </c>
      <c r="B10" s="753"/>
      <c r="C10" s="754"/>
      <c r="D10" s="754"/>
      <c r="E10" s="755"/>
      <c r="F10" s="755"/>
    </row>
    <row r="11" spans="1:6" ht="21" customHeight="1">
      <c r="A11" s="25" t="s">
        <v>271</v>
      </c>
      <c r="B11" s="353">
        <v>0.3</v>
      </c>
      <c r="C11" s="182">
        <v>0.5</v>
      </c>
      <c r="D11" s="354"/>
      <c r="E11" s="354"/>
      <c r="F11" s="354"/>
    </row>
    <row r="12" spans="1:6" ht="21" customHeight="1">
      <c r="A12" s="25" t="s">
        <v>272</v>
      </c>
      <c r="B12" s="355"/>
      <c r="C12" s="354"/>
      <c r="D12" s="182">
        <v>1</v>
      </c>
      <c r="E12" s="354"/>
      <c r="F12" s="354"/>
    </row>
    <row r="13" spans="1:6" ht="21" customHeight="1">
      <c r="A13" s="25" t="s">
        <v>273</v>
      </c>
      <c r="B13" s="355"/>
      <c r="C13" s="354"/>
      <c r="D13" s="354"/>
      <c r="E13" s="182">
        <v>2.7</v>
      </c>
      <c r="F13" s="437"/>
    </row>
    <row r="14" spans="1:6" ht="21" customHeight="1">
      <c r="A14" s="25" t="s">
        <v>519</v>
      </c>
      <c r="B14" s="435"/>
      <c r="C14" s="436"/>
      <c r="D14" s="436"/>
      <c r="E14" s="436"/>
      <c r="F14" s="182">
        <v>0.1</v>
      </c>
    </row>
    <row r="15" spans="1:6">
      <c r="B15" s="356"/>
      <c r="C15" s="357"/>
      <c r="D15" s="357"/>
      <c r="E15" s="357"/>
      <c r="F15" s="357"/>
    </row>
    <row r="16" spans="1:6" ht="37.5">
      <c r="A16" s="756" t="s">
        <v>503</v>
      </c>
      <c r="B16" s="358">
        <v>0.5</v>
      </c>
      <c r="C16" s="182">
        <v>1.6</v>
      </c>
      <c r="D16" s="182">
        <v>5.5</v>
      </c>
      <c r="E16" s="182">
        <v>7</v>
      </c>
      <c r="F16" s="182">
        <v>0.5</v>
      </c>
    </row>
    <row r="17" spans="2:6">
      <c r="B17" s="25"/>
      <c r="C17" s="25"/>
      <c r="D17" s="25"/>
      <c r="E17" s="25"/>
      <c r="F17" s="25"/>
    </row>
  </sheetData>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A1:K20"/>
  <sheetViews>
    <sheetView showGridLines="0" zoomScaleNormal="100" workbookViewId="0"/>
  </sheetViews>
  <sheetFormatPr defaultColWidth="9.140625" defaultRowHeight="16.5"/>
  <cols>
    <col min="1" max="1" width="26.42578125" style="2" customWidth="1"/>
    <col min="2" max="2" width="48.28515625" style="2" bestFit="1" customWidth="1"/>
    <col min="3" max="3" width="24.28515625" style="2" customWidth="1"/>
    <col min="4" max="4" width="18.28515625" style="2" customWidth="1"/>
    <col min="5" max="5" width="18.28515625" style="814" customWidth="1"/>
    <col min="6" max="7" width="18.28515625" style="2" customWidth="1"/>
    <col min="8" max="8" width="9.140625" style="2"/>
    <col min="9" max="9" width="21" style="2" bestFit="1" customWidth="1"/>
    <col min="10" max="12" width="9.140625" style="2"/>
    <col min="13" max="14" width="9.140625" style="2" customWidth="1"/>
    <col min="15" max="16384" width="9.140625" style="2"/>
  </cols>
  <sheetData>
    <row r="1" spans="1:11" ht="19.5" thickBot="1">
      <c r="A1" s="550" t="s">
        <v>218</v>
      </c>
      <c r="B1" s="627"/>
      <c r="C1" s="583"/>
      <c r="D1" s="583"/>
      <c r="E1" s="583"/>
      <c r="F1" s="583"/>
      <c r="G1" s="583"/>
      <c r="H1" s="583"/>
      <c r="I1" s="583"/>
    </row>
    <row r="2" spans="1:11" ht="36" customHeight="1" thickTop="1" thickBot="1">
      <c r="A2" s="757"/>
      <c r="B2" s="762" t="s">
        <v>219</v>
      </c>
      <c r="C2" s="758" t="s">
        <v>220</v>
      </c>
      <c r="D2" s="759" t="s">
        <v>302</v>
      </c>
      <c r="E2" s="759" t="s">
        <v>852</v>
      </c>
      <c r="F2" s="759" t="s">
        <v>221</v>
      </c>
      <c r="G2" s="760" t="s">
        <v>360</v>
      </c>
      <c r="H2" s="760" t="s">
        <v>305</v>
      </c>
      <c r="I2" s="760" t="s">
        <v>321</v>
      </c>
    </row>
    <row r="3" spans="1:11" ht="43.5" customHeight="1" thickBot="1">
      <c r="A3" s="761" t="s">
        <v>222</v>
      </c>
      <c r="B3" s="763" t="s">
        <v>525</v>
      </c>
      <c r="C3" s="359" t="s">
        <v>223</v>
      </c>
      <c r="D3" s="359"/>
      <c r="E3" s="360"/>
      <c r="F3" s="360" t="s">
        <v>347</v>
      </c>
      <c r="G3" s="361" t="s">
        <v>86</v>
      </c>
      <c r="H3" s="362" t="s">
        <v>86</v>
      </c>
      <c r="I3" s="363" t="s">
        <v>86</v>
      </c>
    </row>
    <row r="4" spans="1:11" ht="43.5" customHeight="1" thickBot="1">
      <c r="A4" s="1233" t="s">
        <v>561</v>
      </c>
      <c r="B4" s="764" t="s">
        <v>279</v>
      </c>
      <c r="C4" s="364" t="s">
        <v>223</v>
      </c>
      <c r="D4" s="365">
        <v>43629</v>
      </c>
      <c r="E4" s="819" t="s">
        <v>853</v>
      </c>
      <c r="F4" s="360" t="s">
        <v>349</v>
      </c>
      <c r="G4" s="366">
        <v>250</v>
      </c>
      <c r="H4" s="367">
        <v>5.7660000000000003E-2</v>
      </c>
      <c r="I4" s="368" t="s">
        <v>350</v>
      </c>
      <c r="K4" s="511"/>
    </row>
    <row r="5" spans="1:11" ht="43.5" customHeight="1" thickBot="1">
      <c r="A5" s="1233"/>
      <c r="B5" s="764" t="s">
        <v>280</v>
      </c>
      <c r="C5" s="364" t="s">
        <v>223</v>
      </c>
      <c r="D5" s="365">
        <v>43859</v>
      </c>
      <c r="E5" s="823" t="s">
        <v>854</v>
      </c>
      <c r="F5" s="430" t="s">
        <v>850</v>
      </c>
      <c r="G5" s="369">
        <v>750</v>
      </c>
      <c r="H5" s="367">
        <v>5.6250000000000001E-2</v>
      </c>
      <c r="I5" s="368" t="s">
        <v>351</v>
      </c>
      <c r="K5" s="509"/>
    </row>
    <row r="6" spans="1:11" ht="43.5" customHeight="1" thickBot="1">
      <c r="A6" s="1233"/>
      <c r="B6" s="764" t="s">
        <v>281</v>
      </c>
      <c r="C6" s="364" t="s">
        <v>223</v>
      </c>
      <c r="D6" s="365">
        <v>42027</v>
      </c>
      <c r="E6" s="431" t="s">
        <v>855</v>
      </c>
      <c r="F6" s="431" t="s">
        <v>278</v>
      </c>
      <c r="G6" s="366">
        <v>197</v>
      </c>
      <c r="H6" s="367">
        <v>6.6250000000000003E-2</v>
      </c>
      <c r="I6" s="371" t="s">
        <v>320</v>
      </c>
      <c r="K6" s="511"/>
    </row>
    <row r="7" spans="1:11" ht="43.5" customHeight="1" thickBot="1">
      <c r="A7" s="1233"/>
      <c r="B7" s="764" t="s">
        <v>346</v>
      </c>
      <c r="C7" s="364" t="s">
        <v>223</v>
      </c>
      <c r="D7" s="365">
        <v>43629</v>
      </c>
      <c r="E7" s="431" t="s">
        <v>855</v>
      </c>
      <c r="F7" s="431" t="s">
        <v>347</v>
      </c>
      <c r="G7" s="366">
        <v>250</v>
      </c>
      <c r="H7" s="367">
        <v>4.0160000000000001E-2</v>
      </c>
      <c r="I7" s="368" t="s">
        <v>350</v>
      </c>
      <c r="K7" s="511"/>
    </row>
    <row r="8" spans="1:11" ht="43.5" customHeight="1" thickBot="1">
      <c r="A8" s="1233"/>
      <c r="B8" s="763" t="s">
        <v>860</v>
      </c>
      <c r="C8" s="359" t="s">
        <v>223</v>
      </c>
      <c r="D8" s="372">
        <v>43986</v>
      </c>
      <c r="E8" s="430" t="s">
        <v>856</v>
      </c>
      <c r="F8" s="823" t="s">
        <v>851</v>
      </c>
      <c r="G8" s="369">
        <v>350</v>
      </c>
      <c r="H8" s="373">
        <v>4.7500000000000001E-2</v>
      </c>
      <c r="I8" s="374" t="s">
        <v>355</v>
      </c>
      <c r="K8" s="509"/>
    </row>
    <row r="9" spans="1:11" ht="43.5" customHeight="1" thickBot="1">
      <c r="A9" s="1233"/>
      <c r="B9" s="764" t="s">
        <v>282</v>
      </c>
      <c r="C9" s="364" t="s">
        <v>223</v>
      </c>
      <c r="D9" s="365">
        <v>42922</v>
      </c>
      <c r="E9" s="370" t="s">
        <v>855</v>
      </c>
      <c r="F9" s="370" t="s">
        <v>348</v>
      </c>
      <c r="G9" s="369">
        <v>500</v>
      </c>
      <c r="H9" s="367">
        <v>5.3749999999999999E-2</v>
      </c>
      <c r="I9" s="368" t="s">
        <v>352</v>
      </c>
      <c r="K9" s="509"/>
    </row>
    <row r="10" spans="1:11" ht="43.5" customHeight="1" thickBot="1">
      <c r="A10" s="1233"/>
      <c r="B10" s="764" t="s">
        <v>283</v>
      </c>
      <c r="C10" s="364" t="s">
        <v>223</v>
      </c>
      <c r="D10" s="365">
        <v>43216</v>
      </c>
      <c r="E10" s="819" t="s">
        <v>859</v>
      </c>
      <c r="F10" s="430" t="s">
        <v>850</v>
      </c>
      <c r="G10" s="366">
        <v>500</v>
      </c>
      <c r="H10" s="367">
        <v>5.7500000000000002E-2</v>
      </c>
      <c r="I10" s="368" t="s">
        <v>353</v>
      </c>
      <c r="K10" s="511"/>
    </row>
    <row r="11" spans="1:11" ht="43.5" customHeight="1" thickBot="1">
      <c r="A11" s="1233"/>
      <c r="B11" s="764" t="s">
        <v>284</v>
      </c>
      <c r="C11" s="364" t="s">
        <v>223</v>
      </c>
      <c r="D11" s="365">
        <v>43367</v>
      </c>
      <c r="E11" s="370" t="s">
        <v>855</v>
      </c>
      <c r="F11" s="370" t="s">
        <v>277</v>
      </c>
      <c r="G11" s="375">
        <v>500</v>
      </c>
      <c r="H11" s="367">
        <v>4.3749999999999997E-2</v>
      </c>
      <c r="I11" s="368" t="s">
        <v>322</v>
      </c>
      <c r="K11" s="510"/>
    </row>
    <row r="12" spans="1:11" ht="43.5" customHeight="1" thickBot="1">
      <c r="A12" s="1233"/>
      <c r="B12" s="764" t="s">
        <v>285</v>
      </c>
      <c r="C12" s="364" t="s">
        <v>223</v>
      </c>
      <c r="D12" s="365">
        <v>43629</v>
      </c>
      <c r="E12" s="370" t="s">
        <v>855</v>
      </c>
      <c r="F12" s="370" t="s">
        <v>349</v>
      </c>
      <c r="G12" s="366">
        <v>500</v>
      </c>
      <c r="H12" s="367">
        <v>5.867E-2</v>
      </c>
      <c r="I12" s="368" t="s">
        <v>350</v>
      </c>
      <c r="K12" s="511"/>
    </row>
    <row r="13" spans="1:11" ht="43.5" customHeight="1" thickBot="1">
      <c r="A13" s="1233"/>
      <c r="B13" s="763" t="s">
        <v>276</v>
      </c>
      <c r="C13" s="359" t="s">
        <v>223</v>
      </c>
      <c r="D13" s="372">
        <v>43949</v>
      </c>
      <c r="E13" s="364" t="s">
        <v>858</v>
      </c>
      <c r="F13" s="370" t="s">
        <v>857</v>
      </c>
      <c r="G13" s="376">
        <v>500</v>
      </c>
      <c r="H13" s="373">
        <v>5.6250000000000001E-2</v>
      </c>
      <c r="I13" s="374" t="s">
        <v>354</v>
      </c>
      <c r="K13" s="511"/>
    </row>
    <row r="14" spans="1:11" s="814" customFormat="1" ht="43.5" customHeight="1" thickBot="1">
      <c r="A14" s="818"/>
      <c r="B14" s="763" t="s">
        <v>849</v>
      </c>
      <c r="C14" s="359" t="s">
        <v>223</v>
      </c>
      <c r="D14" s="372">
        <v>45266</v>
      </c>
      <c r="E14" s="364" t="s">
        <v>865</v>
      </c>
      <c r="F14" s="982" t="s">
        <v>847</v>
      </c>
      <c r="G14" s="983">
        <v>350</v>
      </c>
      <c r="H14" s="984">
        <v>7.7499999999999999E-2</v>
      </c>
      <c r="I14" s="368" t="s">
        <v>848</v>
      </c>
      <c r="K14" s="511"/>
    </row>
    <row r="16" spans="1:11">
      <c r="A16" s="558" t="s">
        <v>17</v>
      </c>
    </row>
    <row r="17" spans="1:9">
      <c r="A17" s="1058" t="s">
        <v>861</v>
      </c>
      <c r="B17" s="1058"/>
      <c r="C17" s="1058"/>
      <c r="D17" s="1058"/>
      <c r="E17" s="1058"/>
      <c r="F17" s="1058"/>
      <c r="G17" s="1058"/>
      <c r="H17" s="1058"/>
      <c r="I17" s="1058"/>
    </row>
    <row r="18" spans="1:9">
      <c r="A18" s="1058" t="s">
        <v>862</v>
      </c>
      <c r="B18" s="1058"/>
      <c r="C18" s="1058"/>
      <c r="D18" s="1058"/>
      <c r="E18" s="1058"/>
      <c r="F18" s="1058"/>
      <c r="G18" s="1058"/>
      <c r="H18" s="1058"/>
      <c r="I18" s="1058"/>
    </row>
    <row r="19" spans="1:9">
      <c r="A19" s="1058" t="s">
        <v>863</v>
      </c>
      <c r="B19" s="1058"/>
      <c r="C19" s="1058"/>
      <c r="D19" s="1058"/>
      <c r="E19" s="1058"/>
      <c r="F19" s="1058"/>
      <c r="G19" s="1058"/>
      <c r="H19" s="1058"/>
      <c r="I19" s="1058"/>
    </row>
    <row r="20" spans="1:9">
      <c r="A20" s="1058" t="s">
        <v>864</v>
      </c>
      <c r="B20" s="1058"/>
      <c r="C20" s="1058"/>
      <c r="D20" s="1058"/>
      <c r="E20" s="1058"/>
      <c r="F20" s="1058"/>
      <c r="G20" s="1058"/>
      <c r="H20" s="1058"/>
      <c r="I20" s="1058"/>
    </row>
  </sheetData>
  <mergeCells count="5">
    <mergeCell ref="A19:I19"/>
    <mergeCell ref="A4:A13"/>
    <mergeCell ref="A17:I17"/>
    <mergeCell ref="A18:I18"/>
    <mergeCell ref="A20:I20"/>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L26"/>
  <sheetViews>
    <sheetView showGridLines="0" zoomScaleNormal="100" workbookViewId="0"/>
  </sheetViews>
  <sheetFormatPr defaultColWidth="9.140625" defaultRowHeight="16.5"/>
  <cols>
    <col min="1" max="1" width="9.140625" style="21"/>
    <col min="2" max="2" width="41.28515625" style="21" bestFit="1" customWidth="1"/>
    <col min="3" max="3" width="3.28515625" style="21" customWidth="1"/>
    <col min="4" max="12" width="13.7109375" style="21" customWidth="1"/>
    <col min="13" max="16384" width="9.140625" style="21"/>
  </cols>
  <sheetData>
    <row r="1" spans="1:12" ht="18.75">
      <c r="A1" s="550" t="s">
        <v>35</v>
      </c>
      <c r="B1" s="582"/>
      <c r="C1" s="582"/>
      <c r="D1" s="582"/>
      <c r="E1" s="582"/>
      <c r="F1" s="582"/>
      <c r="G1" s="582"/>
      <c r="H1" s="582"/>
      <c r="I1" s="582"/>
      <c r="J1" s="582"/>
      <c r="K1" s="582"/>
      <c r="L1" s="582"/>
    </row>
    <row r="2" spans="1:12" ht="17.25" thickBot="1">
      <c r="A2" s="582"/>
      <c r="B2" s="582"/>
      <c r="C2" s="582"/>
      <c r="D2" s="582"/>
      <c r="E2" s="582"/>
      <c r="F2" s="582"/>
      <c r="G2" s="582"/>
      <c r="H2" s="582"/>
      <c r="I2" s="698" t="s">
        <v>16</v>
      </c>
      <c r="J2" s="554"/>
      <c r="K2" s="554"/>
      <c r="L2" s="698"/>
    </row>
    <row r="3" spans="1:12" ht="35.1" customHeight="1" thickTop="1" thickBot="1">
      <c r="A3" s="582"/>
      <c r="B3" s="585"/>
      <c r="C3" s="582"/>
      <c r="D3" s="678">
        <v>2015</v>
      </c>
      <c r="E3" s="678">
        <v>2016</v>
      </c>
      <c r="F3" s="678">
        <v>2017</v>
      </c>
      <c r="G3" s="678">
        <v>2018</v>
      </c>
      <c r="H3" s="678">
        <v>2019</v>
      </c>
      <c r="I3" s="678">
        <v>2020</v>
      </c>
      <c r="J3" s="678">
        <v>2021</v>
      </c>
      <c r="K3" s="678">
        <v>2022</v>
      </c>
      <c r="L3" s="678">
        <v>2023</v>
      </c>
    </row>
    <row r="4" spans="1:12" ht="20.25" customHeight="1" thickTop="1" thickBot="1">
      <c r="A4" s="582"/>
      <c r="B4" s="699" t="s">
        <v>25</v>
      </c>
      <c r="C4" s="582"/>
      <c r="D4" s="676"/>
      <c r="E4" s="676"/>
      <c r="F4" s="676"/>
      <c r="G4" s="676"/>
      <c r="H4" s="676"/>
      <c r="I4" s="692"/>
      <c r="J4" s="692"/>
      <c r="K4" s="692"/>
      <c r="L4" s="866"/>
    </row>
    <row r="5" spans="1:12" ht="20.25" customHeight="1" thickTop="1" thickBot="1">
      <c r="A5" s="582"/>
      <c r="B5" s="700" t="s">
        <v>26</v>
      </c>
      <c r="C5" s="582"/>
      <c r="D5" s="694">
        <v>988</v>
      </c>
      <c r="E5" s="694">
        <v>706</v>
      </c>
      <c r="F5" s="694">
        <v>570</v>
      </c>
      <c r="G5" s="694">
        <v>535</v>
      </c>
      <c r="H5" s="694">
        <v>346</v>
      </c>
      <c r="I5" s="695">
        <v>275</v>
      </c>
      <c r="J5" s="695">
        <v>1055</v>
      </c>
      <c r="K5" s="695">
        <v>963</v>
      </c>
      <c r="L5" s="695">
        <v>503</v>
      </c>
    </row>
    <row r="6" spans="1:12" ht="21" customHeight="1" thickTop="1" thickBot="1">
      <c r="A6" s="582"/>
      <c r="B6" s="693"/>
      <c r="C6" s="582"/>
      <c r="D6" s="694"/>
      <c r="E6" s="694"/>
      <c r="F6" s="694"/>
      <c r="G6" s="694"/>
      <c r="H6" s="694"/>
      <c r="I6" s="695"/>
      <c r="J6" s="695"/>
      <c r="K6" s="695"/>
      <c r="L6" s="695"/>
    </row>
    <row r="7" spans="1:12" ht="21" customHeight="1" thickTop="1" thickBot="1">
      <c r="A7" s="582"/>
      <c r="B7" s="700" t="s">
        <v>928</v>
      </c>
      <c r="C7" s="582"/>
      <c r="D7" s="694">
        <v>225</v>
      </c>
      <c r="E7" s="694">
        <v>486</v>
      </c>
      <c r="F7" s="694">
        <v>653</v>
      </c>
      <c r="G7" s="694">
        <v>664</v>
      </c>
      <c r="H7" s="694">
        <v>707</v>
      </c>
      <c r="I7" s="695">
        <v>1023</v>
      </c>
      <c r="J7" s="695">
        <v>1717</v>
      </c>
      <c r="K7" s="695">
        <v>1504</v>
      </c>
      <c r="L7" s="695">
        <v>2024</v>
      </c>
    </row>
    <row r="8" spans="1:12" ht="21" customHeight="1" thickTop="1" thickBot="1">
      <c r="A8" s="582"/>
      <c r="B8" s="693"/>
      <c r="C8" s="582"/>
      <c r="D8" s="696"/>
      <c r="E8" s="696"/>
      <c r="F8" s="696"/>
      <c r="G8" s="696"/>
      <c r="H8" s="696"/>
      <c r="I8" s="697"/>
      <c r="J8" s="697"/>
      <c r="K8" s="697"/>
      <c r="L8" s="697"/>
    </row>
    <row r="9" spans="1:12" ht="21" customHeight="1" thickTop="1" thickBot="1">
      <c r="A9" s="582"/>
      <c r="B9" s="700" t="s">
        <v>27</v>
      </c>
      <c r="C9" s="582"/>
      <c r="D9" s="696"/>
      <c r="E9" s="696"/>
      <c r="F9" s="696"/>
      <c r="G9" s="696"/>
      <c r="H9" s="696"/>
      <c r="I9" s="697"/>
      <c r="J9" s="697"/>
      <c r="K9" s="697"/>
      <c r="L9" s="697"/>
    </row>
    <row r="10" spans="1:12" ht="21" customHeight="1" thickTop="1">
      <c r="B10" s="171" t="s">
        <v>28</v>
      </c>
      <c r="D10" s="26">
        <v>-26</v>
      </c>
      <c r="E10" s="26">
        <v>-33</v>
      </c>
      <c r="F10" s="26">
        <v>-36</v>
      </c>
      <c r="G10" s="26">
        <v>-32</v>
      </c>
      <c r="H10" s="26">
        <v>-43</v>
      </c>
      <c r="I10" s="27">
        <v>-42</v>
      </c>
      <c r="J10" s="27">
        <v>-80</v>
      </c>
      <c r="K10" s="27">
        <v>-78</v>
      </c>
      <c r="L10" s="27">
        <v>-97</v>
      </c>
    </row>
    <row r="11" spans="1:12" ht="21" customHeight="1">
      <c r="B11" s="172" t="s">
        <v>29</v>
      </c>
      <c r="D11" s="28">
        <v>-55</v>
      </c>
      <c r="E11" s="28">
        <v>-55</v>
      </c>
      <c r="F11" s="28">
        <v>-92</v>
      </c>
      <c r="G11" s="28">
        <v>-49</v>
      </c>
      <c r="H11" s="28">
        <v>-50</v>
      </c>
      <c r="I11" s="29">
        <v>-80</v>
      </c>
      <c r="J11" s="29">
        <v>-11</v>
      </c>
      <c r="K11" s="29">
        <v>-16</v>
      </c>
      <c r="L11" s="29">
        <v>-16</v>
      </c>
    </row>
    <row r="12" spans="1:12" ht="21" customHeight="1">
      <c r="B12" s="172" t="s">
        <v>30</v>
      </c>
      <c r="D12" s="28">
        <v>-91</v>
      </c>
      <c r="E12" s="28">
        <v>-58</v>
      </c>
      <c r="F12" s="28">
        <v>-60</v>
      </c>
      <c r="G12" s="28">
        <v>-88</v>
      </c>
      <c r="H12" s="28">
        <v>-112</v>
      </c>
      <c r="I12" s="29">
        <v>-184</v>
      </c>
      <c r="J12" s="29">
        <v>-250</v>
      </c>
      <c r="K12" s="29">
        <v>-244</v>
      </c>
      <c r="L12" s="29">
        <v>-229</v>
      </c>
    </row>
    <row r="13" spans="1:12" ht="21" customHeight="1">
      <c r="B13" s="172" t="s">
        <v>515</v>
      </c>
      <c r="D13" s="28">
        <v>-25</v>
      </c>
      <c r="E13" s="28">
        <v>-141</v>
      </c>
      <c r="F13" s="28">
        <v>-84</v>
      </c>
      <c r="G13" s="28">
        <v>-216</v>
      </c>
      <c r="H13" s="28">
        <v>-137</v>
      </c>
      <c r="I13" s="29">
        <v>-66</v>
      </c>
      <c r="J13" s="29">
        <v>-305</v>
      </c>
      <c r="K13" s="29">
        <v>-395</v>
      </c>
      <c r="L13" s="29">
        <v>-111</v>
      </c>
    </row>
    <row r="14" spans="1:12" ht="21" customHeight="1">
      <c r="B14" s="173" t="s">
        <v>36</v>
      </c>
      <c r="D14" s="174">
        <v>-190</v>
      </c>
      <c r="E14" s="174">
        <v>-239</v>
      </c>
      <c r="F14" s="174">
        <v>-1053</v>
      </c>
      <c r="G14" s="174" t="s">
        <v>86</v>
      </c>
      <c r="H14" s="174" t="s">
        <v>86</v>
      </c>
      <c r="I14" s="175" t="s">
        <v>86</v>
      </c>
      <c r="J14" s="175">
        <v>-322</v>
      </c>
      <c r="K14" s="175">
        <v>-450</v>
      </c>
      <c r="L14" s="175">
        <v>-350</v>
      </c>
    </row>
    <row r="15" spans="1:12" ht="21" customHeight="1" thickBot="1">
      <c r="B15" s="176" t="s">
        <v>31</v>
      </c>
      <c r="D15" s="177">
        <v>-120</v>
      </c>
      <c r="E15" s="177">
        <v>-126</v>
      </c>
      <c r="F15" s="177">
        <v>-193</v>
      </c>
      <c r="G15" s="177">
        <v>-262</v>
      </c>
      <c r="H15" s="174">
        <v>-338</v>
      </c>
      <c r="I15" s="175">
        <v>-403</v>
      </c>
      <c r="J15" s="175">
        <v>-482</v>
      </c>
      <c r="K15" s="175">
        <v>-496</v>
      </c>
      <c r="L15" s="175">
        <v>-520</v>
      </c>
    </row>
    <row r="16" spans="1:12" ht="21" customHeight="1" thickTop="1" thickBot="1">
      <c r="B16" s="700" t="s">
        <v>32</v>
      </c>
      <c r="C16" s="582"/>
      <c r="D16" s="701">
        <v>-507</v>
      </c>
      <c r="E16" s="701">
        <v>-652</v>
      </c>
      <c r="F16" s="701">
        <v>-1518</v>
      </c>
      <c r="G16" s="701">
        <v>-647</v>
      </c>
      <c r="H16" s="701">
        <v>-680</v>
      </c>
      <c r="I16" s="702">
        <v>-775</v>
      </c>
      <c r="J16" s="702">
        <v>-1450</v>
      </c>
      <c r="K16" s="702">
        <v>-1679</v>
      </c>
      <c r="L16" s="702">
        <v>-1323</v>
      </c>
    </row>
    <row r="17" spans="1:12" ht="21" customHeight="1" thickTop="1">
      <c r="B17" s="171" t="s">
        <v>401</v>
      </c>
      <c r="D17" s="26" t="s">
        <v>86</v>
      </c>
      <c r="E17" s="26">
        <v>1336</v>
      </c>
      <c r="F17" s="26">
        <v>830</v>
      </c>
      <c r="G17" s="26">
        <v>1866</v>
      </c>
      <c r="H17" s="26" t="s">
        <v>86</v>
      </c>
      <c r="I17" s="27">
        <v>1445</v>
      </c>
      <c r="J17" s="26" t="s">
        <v>86</v>
      </c>
      <c r="K17" s="26" t="s">
        <v>86</v>
      </c>
      <c r="L17" s="26">
        <v>346</v>
      </c>
    </row>
    <row r="18" spans="1:12" ht="21" customHeight="1">
      <c r="B18" s="172" t="s">
        <v>33</v>
      </c>
      <c r="D18" s="28" t="s">
        <v>86</v>
      </c>
      <c r="E18" s="28">
        <v>-1306</v>
      </c>
      <c r="F18" s="28" t="s">
        <v>86</v>
      </c>
      <c r="G18" s="28">
        <v>-1971</v>
      </c>
      <c r="H18" s="28" t="s">
        <v>86</v>
      </c>
      <c r="I18" s="29">
        <v>-1265</v>
      </c>
      <c r="J18" s="28" t="s">
        <v>86</v>
      </c>
      <c r="K18" s="28" t="s">
        <v>86</v>
      </c>
      <c r="L18" s="28">
        <v>-250</v>
      </c>
    </row>
    <row r="19" spans="1:12" ht="21" customHeight="1">
      <c r="B19" s="173" t="s">
        <v>318</v>
      </c>
      <c r="D19" s="178"/>
      <c r="E19" s="178"/>
      <c r="F19" s="178"/>
      <c r="G19" s="178"/>
      <c r="H19" s="178"/>
      <c r="I19" s="175">
        <v>580</v>
      </c>
      <c r="J19" s="178"/>
      <c r="K19" s="178"/>
      <c r="L19" s="178"/>
    </row>
    <row r="20" spans="1:12" ht="21" customHeight="1" thickBot="1">
      <c r="B20" s="176" t="s">
        <v>317</v>
      </c>
      <c r="D20" s="177" t="s">
        <v>86</v>
      </c>
      <c r="E20" s="177" t="s">
        <v>86</v>
      </c>
      <c r="F20" s="177" t="s">
        <v>86</v>
      </c>
      <c r="G20" s="177">
        <v>-101</v>
      </c>
      <c r="H20" s="177">
        <v>-98</v>
      </c>
      <c r="I20" s="179">
        <v>-228</v>
      </c>
      <c r="J20" s="179">
        <v>-359</v>
      </c>
      <c r="K20" s="179">
        <v>-285</v>
      </c>
      <c r="L20" s="179">
        <v>-288</v>
      </c>
    </row>
    <row r="21" spans="1:12" ht="21" customHeight="1" thickTop="1" thickBot="1">
      <c r="B21" s="700" t="s">
        <v>34</v>
      </c>
      <c r="C21" s="582"/>
      <c r="D21" s="701">
        <v>706</v>
      </c>
      <c r="E21" s="701">
        <v>570</v>
      </c>
      <c r="F21" s="701">
        <v>535</v>
      </c>
      <c r="G21" s="701">
        <v>346</v>
      </c>
      <c r="H21" s="701">
        <v>275</v>
      </c>
      <c r="I21" s="702">
        <v>1055</v>
      </c>
      <c r="J21" s="702">
        <v>963</v>
      </c>
      <c r="K21" s="702">
        <v>503</v>
      </c>
      <c r="L21" s="702">
        <v>1012</v>
      </c>
    </row>
    <row r="22" spans="1:12" ht="17.25" thickTop="1">
      <c r="I22" s="22"/>
      <c r="J22" s="22"/>
      <c r="K22" s="22"/>
    </row>
    <row r="23" spans="1:12">
      <c r="A23" s="651" t="s">
        <v>17</v>
      </c>
    </row>
    <row r="24" spans="1:12">
      <c r="A24" s="1010" t="s">
        <v>577</v>
      </c>
      <c r="B24" s="1010"/>
      <c r="C24" s="1010"/>
      <c r="D24" s="1010"/>
      <c r="E24" s="1010"/>
      <c r="F24" s="1010"/>
      <c r="G24" s="1010"/>
      <c r="H24" s="1010"/>
      <c r="I24" s="1010"/>
      <c r="J24" s="1010"/>
      <c r="K24" s="1010"/>
      <c r="L24" s="1010"/>
    </row>
    <row r="25" spans="1:12">
      <c r="A25" s="427"/>
      <c r="B25" s="427"/>
      <c r="C25" s="427"/>
      <c r="D25" s="427"/>
      <c r="E25" s="427"/>
      <c r="F25" s="427"/>
      <c r="G25" s="427"/>
      <c r="H25" s="427"/>
      <c r="I25" s="427"/>
      <c r="J25" s="427"/>
      <c r="K25" s="427"/>
      <c r="L25" s="427"/>
    </row>
    <row r="26" spans="1:12">
      <c r="A26" s="427"/>
      <c r="B26" s="427"/>
      <c r="C26" s="427"/>
      <c r="D26" s="427"/>
      <c r="E26" s="427"/>
      <c r="F26" s="427"/>
      <c r="G26" s="427"/>
      <c r="H26" s="427"/>
      <c r="I26" s="427"/>
      <c r="J26" s="427"/>
      <c r="K26" s="427"/>
      <c r="L26" s="427"/>
    </row>
  </sheetData>
  <mergeCells count="1">
    <mergeCell ref="A24:L24"/>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F22"/>
  <sheetViews>
    <sheetView showGridLines="0" workbookViewId="0"/>
  </sheetViews>
  <sheetFormatPr defaultColWidth="9.140625" defaultRowHeight="16.5"/>
  <cols>
    <col min="1" max="1" width="9.140625" style="21"/>
    <col min="2" max="2" width="58.140625" style="21" customWidth="1"/>
    <col min="3" max="3" width="3.28515625" style="21" customWidth="1"/>
    <col min="4" max="4" width="18.28515625" style="21" customWidth="1"/>
    <col min="5" max="16384" width="9.140625" style="21"/>
  </cols>
  <sheetData>
    <row r="1" spans="1:6" ht="18.75">
      <c r="A1" s="550" t="s">
        <v>402</v>
      </c>
      <c r="B1" s="582"/>
      <c r="C1" s="582"/>
      <c r="D1" s="689"/>
    </row>
    <row r="2" spans="1:6" ht="19.5" thickBot="1">
      <c r="A2" s="550"/>
      <c r="B2" s="582"/>
      <c r="C2" s="582"/>
      <c r="D2" s="689"/>
    </row>
    <row r="3" spans="1:6" ht="34.5" customHeight="1" thickTop="1" thickBot="1">
      <c r="A3" s="651"/>
      <c r="B3" s="554"/>
      <c r="C3" s="582"/>
      <c r="D3" s="678" t="s">
        <v>1003</v>
      </c>
      <c r="F3" s="813"/>
    </row>
    <row r="4" spans="1:6" ht="21" customHeight="1" thickTop="1" thickBot="1">
      <c r="A4" s="582"/>
      <c r="B4" s="687" t="s">
        <v>1002</v>
      </c>
      <c r="C4" s="690"/>
      <c r="D4" s="691"/>
    </row>
    <row r="5" spans="1:6" ht="21" customHeight="1" thickBot="1">
      <c r="A5" s="32"/>
      <c r="B5" s="686" t="s">
        <v>1005</v>
      </c>
      <c r="C5" s="582"/>
      <c r="D5" s="688">
        <v>1</v>
      </c>
    </row>
    <row r="6" spans="1:6" ht="21" customHeight="1">
      <c r="A6" s="32"/>
      <c r="B6" s="943" t="s">
        <v>1006</v>
      </c>
      <c r="C6" s="25"/>
      <c r="D6" s="180">
        <v>3.7</v>
      </c>
    </row>
    <row r="7" spans="1:6" ht="21" customHeight="1">
      <c r="A7" s="32"/>
      <c r="B7" s="944" t="s">
        <v>1008</v>
      </c>
      <c r="C7" s="25"/>
      <c r="D7" s="170">
        <v>0.7</v>
      </c>
    </row>
    <row r="8" spans="1:6" ht="21" customHeight="1">
      <c r="A8" s="32"/>
      <c r="B8" s="944" t="s">
        <v>1007</v>
      </c>
      <c r="C8" s="25"/>
      <c r="D8" s="170">
        <v>-2.7</v>
      </c>
    </row>
    <row r="9" spans="1:6" ht="21" customHeight="1">
      <c r="A9" s="32"/>
      <c r="B9" s="944" t="s">
        <v>1009</v>
      </c>
      <c r="C9" s="25"/>
      <c r="D9" s="170">
        <v>-0.6</v>
      </c>
    </row>
    <row r="10" spans="1:6" ht="21" customHeight="1">
      <c r="A10" s="32"/>
      <c r="B10" s="944" t="s">
        <v>875</v>
      </c>
      <c r="C10" s="25"/>
      <c r="D10" s="170">
        <v>-0.1</v>
      </c>
    </row>
    <row r="11" spans="1:6" ht="21" customHeight="1">
      <c r="A11" s="32"/>
      <c r="B11" s="944" t="s">
        <v>930</v>
      </c>
      <c r="C11" s="25"/>
      <c r="D11" s="170">
        <v>-0.1</v>
      </c>
    </row>
    <row r="12" spans="1:6" ht="21" customHeight="1">
      <c r="A12" s="32"/>
      <c r="B12" s="944" t="s">
        <v>929</v>
      </c>
      <c r="C12" s="25"/>
      <c r="D12" s="170">
        <v>-0.5</v>
      </c>
    </row>
    <row r="13" spans="1:6" ht="21" customHeight="1" thickBot="1">
      <c r="A13" s="32"/>
      <c r="B13" s="945" t="s">
        <v>876</v>
      </c>
      <c r="C13" s="25"/>
      <c r="D13" s="170">
        <v>-0.5</v>
      </c>
    </row>
    <row r="14" spans="1:6" s="30" customFormat="1" ht="21" customHeight="1" thickBot="1">
      <c r="B14" s="686" t="s">
        <v>1004</v>
      </c>
      <c r="C14" s="582"/>
      <c r="D14" s="688">
        <v>0.89999999999999991</v>
      </c>
    </row>
    <row r="15" spans="1:6" ht="18.75">
      <c r="C15" s="25"/>
      <c r="D15" s="25"/>
    </row>
    <row r="16" spans="1:6" ht="18.75">
      <c r="B16" s="529" t="s">
        <v>17</v>
      </c>
      <c r="C16" s="25"/>
      <c r="D16" s="25"/>
    </row>
    <row r="17" spans="1:4">
      <c r="A17" s="23"/>
      <c r="B17" s="1012" t="s">
        <v>900</v>
      </c>
      <c r="C17" s="1012"/>
      <c r="D17" s="1012"/>
    </row>
    <row r="18" spans="1:4" ht="20.25" customHeight="1">
      <c r="A18" s="1010"/>
      <c r="B18" s="1011"/>
      <c r="C18" s="1011"/>
      <c r="D18" s="1011"/>
    </row>
    <row r="19" spans="1:4" ht="18.75" customHeight="1">
      <c r="A19" s="1011"/>
      <c r="B19" s="1011"/>
      <c r="C19" s="1011"/>
      <c r="D19" s="1011"/>
    </row>
    <row r="21" spans="1:4">
      <c r="A21" s="133"/>
      <c r="B21" s="33"/>
    </row>
    <row r="22" spans="1:4">
      <c r="B22" s="33"/>
    </row>
  </sheetData>
  <mergeCells count="3">
    <mergeCell ref="A19:D19"/>
    <mergeCell ref="A18:D18"/>
    <mergeCell ref="B17:D17"/>
  </mergeCells>
  <pageMargins left="0.7" right="0.7" top="0.75" bottom="0.75" header="0.3" footer="0.3"/>
  <pageSetup paperSize="9" orientation="portrait" r:id="rId1"/>
  <headerFooter>
    <oddFooter>&amp;C_x000D_&amp;1#&amp;"Calibri"&amp;10&amp;K000000 Confidential: Ensure justifiable business need before sharing</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B2:H12"/>
  <sheetViews>
    <sheetView showGridLines="0" zoomScaleNormal="100" workbookViewId="0"/>
  </sheetViews>
  <sheetFormatPr defaultColWidth="9.140625" defaultRowHeight="16.5"/>
  <cols>
    <col min="1" max="1" width="5.28515625" style="21" customWidth="1"/>
    <col min="2" max="2" width="35" style="21" customWidth="1"/>
    <col min="3" max="8" width="17.7109375" style="24" customWidth="1"/>
    <col min="9" max="16384" width="9.140625" style="21"/>
  </cols>
  <sheetData>
    <row r="2" spans="2:8" ht="18.75">
      <c r="B2" s="773" t="s">
        <v>986</v>
      </c>
    </row>
    <row r="3" spans="2:8" ht="17.25" thickBot="1"/>
    <row r="4" spans="2:8" ht="39" customHeight="1" thickTop="1" thickBot="1">
      <c r="B4" s="959"/>
      <c r="C4" s="960" t="s">
        <v>956</v>
      </c>
      <c r="D4" s="960" t="s">
        <v>957</v>
      </c>
      <c r="E4" s="960" t="s">
        <v>958</v>
      </c>
      <c r="F4" s="960" t="s">
        <v>959</v>
      </c>
      <c r="G4" s="960" t="s">
        <v>960</v>
      </c>
      <c r="H4" s="960" t="s">
        <v>961</v>
      </c>
    </row>
    <row r="5" spans="2:8" ht="58.5" customHeight="1" thickTop="1">
      <c r="B5" s="956" t="s">
        <v>981</v>
      </c>
      <c r="C5" s="961" t="s">
        <v>962</v>
      </c>
      <c r="D5" s="961" t="s">
        <v>963</v>
      </c>
      <c r="E5" s="961" t="s">
        <v>964</v>
      </c>
      <c r="F5" s="961" t="s">
        <v>965</v>
      </c>
      <c r="G5" s="961" t="s">
        <v>966</v>
      </c>
      <c r="H5" s="962" t="s">
        <v>967</v>
      </c>
    </row>
    <row r="6" spans="2:8" ht="58.5" customHeight="1">
      <c r="B6" s="957" t="s">
        <v>982</v>
      </c>
      <c r="C6" s="1013" t="s">
        <v>968</v>
      </c>
      <c r="D6" s="1013"/>
      <c r="E6" s="1013"/>
      <c r="F6" s="1013"/>
      <c r="G6" s="1013"/>
      <c r="H6" s="1013"/>
    </row>
    <row r="7" spans="2:8" ht="58.5" customHeight="1">
      <c r="B7" s="957" t="s">
        <v>983</v>
      </c>
      <c r="C7" s="963" t="s">
        <v>969</v>
      </c>
      <c r="D7" s="964"/>
      <c r="E7" s="964"/>
      <c r="F7" s="964"/>
      <c r="G7" s="964"/>
      <c r="H7" s="965" t="s">
        <v>969</v>
      </c>
    </row>
    <row r="8" spans="2:8" ht="58.5" customHeight="1">
      <c r="B8" s="957" t="s">
        <v>1001</v>
      </c>
      <c r="C8" s="963" t="s">
        <v>970</v>
      </c>
      <c r="D8" s="963" t="s">
        <v>971</v>
      </c>
      <c r="E8" s="963" t="s">
        <v>972</v>
      </c>
      <c r="F8" s="963" t="s">
        <v>973</v>
      </c>
      <c r="G8" s="963" t="s">
        <v>973</v>
      </c>
      <c r="H8" s="965" t="s">
        <v>974</v>
      </c>
    </row>
    <row r="9" spans="2:8" ht="58.5" customHeight="1" thickBot="1">
      <c r="B9" s="958" t="s">
        <v>984</v>
      </c>
      <c r="C9" s="966" t="s">
        <v>975</v>
      </c>
      <c r="D9" s="966" t="s">
        <v>976</v>
      </c>
      <c r="E9" s="966" t="s">
        <v>977</v>
      </c>
      <c r="F9" s="966" t="s">
        <v>978</v>
      </c>
      <c r="G9" s="966" t="s">
        <v>979</v>
      </c>
      <c r="H9" s="967" t="s">
        <v>980</v>
      </c>
    </row>
    <row r="10" spans="2:8" ht="17.25" thickTop="1"/>
    <row r="11" spans="2:8" ht="18.75">
      <c r="B11" s="529" t="s">
        <v>17</v>
      </c>
      <c r="C11" s="512"/>
      <c r="D11" s="512"/>
    </row>
    <row r="12" spans="2:8">
      <c r="B12" s="1014" t="s">
        <v>985</v>
      </c>
      <c r="C12" s="1014"/>
      <c r="D12" s="1014"/>
      <c r="E12" s="1014"/>
      <c r="F12" s="1014"/>
      <c r="G12" s="1014"/>
      <c r="H12" s="1014"/>
    </row>
  </sheetData>
  <mergeCells count="2">
    <mergeCell ref="C6:H6"/>
    <mergeCell ref="B12:H1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B2:E38"/>
  <sheetViews>
    <sheetView showGridLines="0" zoomScaleNormal="100" workbookViewId="0"/>
  </sheetViews>
  <sheetFormatPr defaultColWidth="9.140625" defaultRowHeight="18.75"/>
  <cols>
    <col min="1" max="1" width="4.7109375" style="512" customWidth="1"/>
    <col min="2" max="2" width="60.85546875" style="540" customWidth="1"/>
    <col min="3" max="3" width="6.140625" style="514" bestFit="1" customWidth="1"/>
    <col min="4" max="5" width="17.7109375" style="512" customWidth="1"/>
    <col min="6" max="16384" width="9.140625" style="512"/>
  </cols>
  <sheetData>
    <row r="2" spans="2:5">
      <c r="B2" s="1015" t="s">
        <v>639</v>
      </c>
      <c r="C2" s="1015"/>
      <c r="D2" s="1015"/>
      <c r="E2" s="1015"/>
    </row>
    <row r="3" spans="2:5">
      <c r="B3" s="513"/>
      <c r="D3" s="515"/>
      <c r="E3" s="515"/>
    </row>
    <row r="4" spans="2:5" ht="37.5" thickBot="1">
      <c r="B4" s="516" t="s">
        <v>25</v>
      </c>
      <c r="C4" s="517" t="s">
        <v>17</v>
      </c>
      <c r="D4" s="518" t="s">
        <v>794</v>
      </c>
      <c r="E4" s="765" t="s">
        <v>751</v>
      </c>
    </row>
    <row r="5" spans="2:5">
      <c r="B5" s="525" t="s">
        <v>926</v>
      </c>
      <c r="C5" s="519">
        <v>2</v>
      </c>
      <c r="D5" s="542">
        <v>150</v>
      </c>
      <c r="E5" s="852">
        <v>190</v>
      </c>
    </row>
    <row r="6" spans="2:5">
      <c r="B6" s="520" t="s">
        <v>365</v>
      </c>
      <c r="C6" s="519">
        <v>2</v>
      </c>
      <c r="D6" s="542">
        <v>349</v>
      </c>
      <c r="E6" s="852">
        <v>378</v>
      </c>
    </row>
    <row r="7" spans="2:5">
      <c r="B7" s="520" t="s">
        <v>767</v>
      </c>
      <c r="C7" s="519">
        <v>2</v>
      </c>
      <c r="D7" s="542">
        <v>54</v>
      </c>
      <c r="E7" s="852">
        <v>10</v>
      </c>
    </row>
    <row r="8" spans="2:5">
      <c r="B8" s="520" t="s">
        <v>927</v>
      </c>
      <c r="C8" s="519">
        <v>2</v>
      </c>
      <c r="D8" s="542">
        <v>60</v>
      </c>
      <c r="E8" s="852">
        <v>132</v>
      </c>
    </row>
    <row r="9" spans="2:5" ht="19.5" thickBot="1">
      <c r="B9" s="521" t="s">
        <v>642</v>
      </c>
      <c r="C9" s="519">
        <v>2</v>
      </c>
      <c r="D9" s="542">
        <v>-69</v>
      </c>
      <c r="E9" s="852">
        <v>-93</v>
      </c>
    </row>
    <row r="10" spans="2:5" ht="19.5" thickBot="1">
      <c r="B10" s="522" t="s">
        <v>625</v>
      </c>
      <c r="C10" s="523"/>
      <c r="D10" s="524">
        <v>544</v>
      </c>
      <c r="E10" s="853">
        <v>617</v>
      </c>
    </row>
    <row r="11" spans="2:5">
      <c r="B11" s="525" t="s">
        <v>626</v>
      </c>
      <c r="C11" s="519"/>
      <c r="D11" s="541">
        <v>-3309</v>
      </c>
      <c r="E11" s="854">
        <v>147</v>
      </c>
    </row>
    <row r="12" spans="2:5">
      <c r="B12" s="520" t="s">
        <v>627</v>
      </c>
      <c r="C12" s="519"/>
      <c r="D12" s="542">
        <v>-353</v>
      </c>
      <c r="E12" s="854">
        <v>-322</v>
      </c>
    </row>
    <row r="13" spans="2:5">
      <c r="B13" s="520" t="s">
        <v>628</v>
      </c>
      <c r="C13" s="519"/>
      <c r="D13" s="542">
        <v>-262</v>
      </c>
      <c r="E13" s="854">
        <v>-439</v>
      </c>
    </row>
    <row r="14" spans="2:5">
      <c r="B14" s="520" t="s">
        <v>629</v>
      </c>
      <c r="C14" s="519"/>
      <c r="D14" s="542">
        <v>-199</v>
      </c>
      <c r="E14" s="854">
        <v>-195</v>
      </c>
    </row>
    <row r="15" spans="2:5" ht="19.5" thickBot="1">
      <c r="B15" s="521" t="s">
        <v>630</v>
      </c>
      <c r="C15" s="519"/>
      <c r="D15" s="543">
        <v>67</v>
      </c>
      <c r="E15" s="854">
        <v>28</v>
      </c>
    </row>
    <row r="16" spans="2:5" ht="19.5" thickBot="1">
      <c r="B16" s="526" t="s">
        <v>931</v>
      </c>
      <c r="C16" s="523"/>
      <c r="D16" s="524">
        <v>-3512</v>
      </c>
      <c r="E16" s="853">
        <v>-164</v>
      </c>
    </row>
    <row r="17" spans="2:5" ht="19.5" thickBot="1">
      <c r="B17" s="527" t="s">
        <v>683</v>
      </c>
      <c r="C17" s="519"/>
      <c r="D17" s="528">
        <v>855</v>
      </c>
      <c r="E17" s="863">
        <v>76</v>
      </c>
    </row>
    <row r="18" spans="2:5" ht="19.5" thickBot="1">
      <c r="B18" s="526" t="s">
        <v>932</v>
      </c>
      <c r="C18" s="523"/>
      <c r="D18" s="524">
        <v>-2657</v>
      </c>
      <c r="E18" s="853">
        <v>-88</v>
      </c>
    </row>
    <row r="20" spans="2:5">
      <c r="B20" s="529" t="s">
        <v>17</v>
      </c>
    </row>
    <row r="21" spans="2:5">
      <c r="B21" s="979" t="s">
        <v>895</v>
      </c>
    </row>
    <row r="22" spans="2:5">
      <c r="B22" s="980" t="s">
        <v>901</v>
      </c>
    </row>
    <row r="23" spans="2:5">
      <c r="B23" s="531"/>
    </row>
    <row r="24" spans="2:5">
      <c r="B24" s="532" t="s">
        <v>643</v>
      </c>
    </row>
    <row r="26" spans="2:5" ht="37.5" thickBot="1">
      <c r="B26" s="533" t="s">
        <v>25</v>
      </c>
      <c r="D26" s="518" t="s">
        <v>794</v>
      </c>
      <c r="E26" s="765" t="s">
        <v>751</v>
      </c>
    </row>
    <row r="27" spans="2:5" ht="19.5" thickTop="1">
      <c r="B27" s="534" t="s">
        <v>644</v>
      </c>
      <c r="D27" s="560">
        <v>544</v>
      </c>
      <c r="E27" s="560">
        <v>617</v>
      </c>
    </row>
    <row r="28" spans="2:5">
      <c r="B28" s="535" t="s">
        <v>645</v>
      </c>
      <c r="D28" s="561">
        <v>-119</v>
      </c>
      <c r="E28" s="884">
        <v>-119</v>
      </c>
    </row>
    <row r="29" spans="2:5" ht="19.5" thickBot="1">
      <c r="B29" s="536" t="s">
        <v>646</v>
      </c>
      <c r="D29" s="562">
        <f>-156</f>
        <v>-156</v>
      </c>
      <c r="E29" s="864">
        <v>-149</v>
      </c>
    </row>
    <row r="30" spans="2:5" ht="19.5" thickBot="1">
      <c r="B30" s="537" t="s">
        <v>647</v>
      </c>
      <c r="D30" s="563">
        <f>269</f>
        <v>269</v>
      </c>
      <c r="E30" s="563">
        <v>349</v>
      </c>
    </row>
    <row r="31" spans="2:5" ht="19.5" thickBot="1">
      <c r="B31" s="534" t="s">
        <v>648</v>
      </c>
      <c r="D31" s="564">
        <v>-22</v>
      </c>
      <c r="E31" s="564">
        <v>-22</v>
      </c>
    </row>
    <row r="32" spans="2:5" ht="19.5" thickBot="1">
      <c r="B32" s="537" t="s">
        <v>649</v>
      </c>
      <c r="D32" s="563">
        <v>247</v>
      </c>
      <c r="E32" s="563">
        <v>327</v>
      </c>
    </row>
    <row r="33" spans="2:5">
      <c r="B33" s="538"/>
      <c r="D33" s="561"/>
      <c r="E33" s="561"/>
    </row>
    <row r="34" spans="2:5" ht="19.5" thickBot="1">
      <c r="B34" s="539" t="s">
        <v>650</v>
      </c>
      <c r="D34" s="562">
        <v>998913231</v>
      </c>
      <c r="E34" s="562">
        <v>1000792493</v>
      </c>
    </row>
    <row r="35" spans="2:5" ht="19.5" thickBot="1">
      <c r="B35" s="537" t="s">
        <v>643</v>
      </c>
      <c r="D35" s="565">
        <v>24.7</v>
      </c>
      <c r="E35" s="820">
        <v>32.700000000000003</v>
      </c>
    </row>
    <row r="37" spans="2:5">
      <c r="B37" s="529" t="s">
        <v>17</v>
      </c>
    </row>
    <row r="38" spans="2:5">
      <c r="B38" s="979" t="s">
        <v>895</v>
      </c>
    </row>
  </sheetData>
  <mergeCells count="1">
    <mergeCell ref="B2:E2"/>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B2:J14"/>
  <sheetViews>
    <sheetView showGridLines="0" workbookViewId="0"/>
  </sheetViews>
  <sheetFormatPr defaultColWidth="9.140625" defaultRowHeight="16.5"/>
  <cols>
    <col min="1" max="1" width="4" style="2" customWidth="1"/>
    <col min="2" max="2" width="44.140625" style="2" bestFit="1" customWidth="1"/>
    <col min="3" max="3" width="2.5703125" style="2" customWidth="1"/>
    <col min="4" max="10" width="22.5703125" style="2" customWidth="1"/>
    <col min="11" max="16384" width="9.140625" style="2"/>
  </cols>
  <sheetData>
    <row r="2" spans="2:10" ht="20.25" customHeight="1">
      <c r="B2" s="773" t="s">
        <v>808</v>
      </c>
      <c r="D2" s="821"/>
    </row>
    <row r="3" spans="2:10" ht="18.75">
      <c r="B3" s="779"/>
    </row>
    <row r="4" spans="2:10" ht="38.25" thickBot="1">
      <c r="B4" s="774" t="s">
        <v>804</v>
      </c>
      <c r="C4" s="775"/>
      <c r="D4" s="778" t="s">
        <v>637</v>
      </c>
      <c r="E4" s="778" t="s">
        <v>801</v>
      </c>
      <c r="F4" s="778" t="s">
        <v>802</v>
      </c>
      <c r="G4" s="778" t="s">
        <v>809</v>
      </c>
      <c r="H4" s="778" t="s">
        <v>810</v>
      </c>
      <c r="I4" s="778" t="s">
        <v>893</v>
      </c>
      <c r="J4" s="518" t="s">
        <v>803</v>
      </c>
    </row>
    <row r="5" spans="2:10" ht="18.75">
      <c r="B5" s="776" t="s">
        <v>926</v>
      </c>
      <c r="C5" s="512"/>
      <c r="D5" s="856">
        <v>25</v>
      </c>
      <c r="E5" s="856">
        <v>8</v>
      </c>
      <c r="F5" s="856">
        <v>0</v>
      </c>
      <c r="G5" s="856">
        <v>-28</v>
      </c>
      <c r="H5" s="856">
        <v>262</v>
      </c>
      <c r="I5" s="856">
        <v>-77</v>
      </c>
      <c r="J5" s="856">
        <v>190</v>
      </c>
    </row>
    <row r="6" spans="2:10" ht="18.75">
      <c r="B6" s="520" t="s">
        <v>365</v>
      </c>
      <c r="C6" s="514"/>
      <c r="D6" s="857">
        <v>129</v>
      </c>
      <c r="E6" s="857">
        <v>19</v>
      </c>
      <c r="F6" s="857">
        <v>292</v>
      </c>
      <c r="G6" s="857">
        <v>-9</v>
      </c>
      <c r="H6" s="857">
        <v>0</v>
      </c>
      <c r="I6" s="857">
        <v>-53</v>
      </c>
      <c r="J6" s="857">
        <v>378</v>
      </c>
    </row>
    <row r="7" spans="2:10" s="814" customFormat="1" ht="18.75">
      <c r="B7" s="520" t="s">
        <v>767</v>
      </c>
      <c r="C7" s="514"/>
      <c r="D7" s="857">
        <v>17</v>
      </c>
      <c r="E7" s="857">
        <v>1</v>
      </c>
      <c r="F7" s="857">
        <v>14</v>
      </c>
      <c r="G7" s="857">
        <v>-6</v>
      </c>
      <c r="H7" s="857">
        <v>-7</v>
      </c>
      <c r="I7" s="857">
        <v>-9</v>
      </c>
      <c r="J7" s="857">
        <v>10</v>
      </c>
    </row>
    <row r="8" spans="2:10" ht="18.75">
      <c r="B8" s="520" t="s">
        <v>927</v>
      </c>
      <c r="C8" s="514"/>
      <c r="D8" s="858">
        <v>28</v>
      </c>
      <c r="E8" s="858">
        <v>5</v>
      </c>
      <c r="F8" s="858">
        <v>80</v>
      </c>
      <c r="G8" s="858">
        <v>48</v>
      </c>
      <c r="H8" s="858">
        <v>-10</v>
      </c>
      <c r="I8" s="858">
        <v>-19</v>
      </c>
      <c r="J8" s="858">
        <v>132</v>
      </c>
    </row>
    <row r="9" spans="2:10" ht="19.5" thickBot="1">
      <c r="B9" s="520" t="s">
        <v>642</v>
      </c>
      <c r="C9" s="514"/>
      <c r="D9" s="858">
        <v>0</v>
      </c>
      <c r="E9" s="858">
        <v>0</v>
      </c>
      <c r="F9" s="858">
        <v>0</v>
      </c>
      <c r="G9" s="858">
        <v>0</v>
      </c>
      <c r="H9" s="858">
        <v>0</v>
      </c>
      <c r="I9" s="858">
        <v>-93</v>
      </c>
      <c r="J9" s="858">
        <v>-93</v>
      </c>
    </row>
    <row r="10" spans="2:10" ht="19.5" thickBot="1">
      <c r="B10" s="777" t="s">
        <v>99</v>
      </c>
      <c r="C10" s="780"/>
      <c r="D10" s="859">
        <v>199</v>
      </c>
      <c r="E10" s="859">
        <v>33</v>
      </c>
      <c r="F10" s="859">
        <v>386</v>
      </c>
      <c r="G10" s="859">
        <v>5</v>
      </c>
      <c r="H10" s="859">
        <v>245</v>
      </c>
      <c r="I10" s="859">
        <v>-251</v>
      </c>
      <c r="J10" s="859">
        <v>617</v>
      </c>
    </row>
    <row r="13" spans="2:10">
      <c r="B13" s="529" t="s">
        <v>17</v>
      </c>
    </row>
    <row r="14" spans="2:10">
      <c r="B14" s="979" t="s">
        <v>910</v>
      </c>
    </row>
  </sheetData>
  <pageMargins left="0.7" right="0.7" top="0.75" bottom="0.75" header="0.3" footer="0.3"/>
  <pageSetup orientation="portrait" r:id="rId1"/>
  <headerFooter>
    <oddFooter>&amp;C_x000D_&amp;1#&amp;"Calibri"&amp;10&amp;K000000 Confidential: Ensure justifiable business need before sharing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B2:H56"/>
  <sheetViews>
    <sheetView showGridLines="0" zoomScaleNormal="100" workbookViewId="0"/>
  </sheetViews>
  <sheetFormatPr defaultColWidth="9.140625" defaultRowHeight="18.75"/>
  <cols>
    <col min="1" max="1" width="4.7109375" style="544" customWidth="1"/>
    <col min="2" max="2" width="50" style="544" bestFit="1" customWidth="1"/>
    <col min="3" max="3" width="3.28515625" style="544" customWidth="1"/>
    <col min="4" max="8" width="22.42578125" style="544" customWidth="1"/>
    <col min="9" max="16384" width="9.140625" style="544"/>
  </cols>
  <sheetData>
    <row r="2" spans="2:6">
      <c r="B2" s="546" t="s">
        <v>624</v>
      </c>
    </row>
    <row r="4" spans="2:6" ht="42" customHeight="1" thickBot="1">
      <c r="B4" s="772" t="s">
        <v>933</v>
      </c>
      <c r="D4" s="765" t="s">
        <v>476</v>
      </c>
      <c r="E4" s="765" t="s">
        <v>751</v>
      </c>
    </row>
    <row r="5" spans="2:6">
      <c r="B5" s="503" t="s">
        <v>25</v>
      </c>
      <c r="C5" s="504"/>
    </row>
    <row r="6" spans="2:6">
      <c r="B6" s="506" t="s">
        <v>620</v>
      </c>
      <c r="D6" s="892">
        <v>3211</v>
      </c>
      <c r="E6" s="892">
        <v>2496</v>
      </c>
      <c r="F6" s="97"/>
    </row>
    <row r="7" spans="2:6" ht="19.5" thickBot="1">
      <c r="B7" s="506" t="s">
        <v>562</v>
      </c>
      <c r="D7" s="892">
        <v>1943</v>
      </c>
      <c r="E7" s="892">
        <v>2140</v>
      </c>
      <c r="F7" s="946"/>
    </row>
    <row r="8" spans="2:6" ht="19.5" thickBot="1">
      <c r="B8" s="545" t="s">
        <v>623</v>
      </c>
      <c r="D8" s="767">
        <v>5154</v>
      </c>
      <c r="E8" s="767">
        <v>4636</v>
      </c>
    </row>
    <row r="10" spans="2:6">
      <c r="B10" s="507"/>
    </row>
    <row r="11" spans="2:6">
      <c r="B11" s="530"/>
    </row>
    <row r="12" spans="2:6">
      <c r="B12" s="530"/>
    </row>
    <row r="13" spans="2:6" ht="42" customHeight="1" thickBot="1">
      <c r="B13" s="772" t="s">
        <v>934</v>
      </c>
      <c r="C13" s="501"/>
      <c r="D13" s="765" t="s">
        <v>476</v>
      </c>
      <c r="E13" s="765" t="s">
        <v>751</v>
      </c>
    </row>
    <row r="14" spans="2:6" ht="19.5" thickBot="1">
      <c r="B14" s="503" t="s">
        <v>25</v>
      </c>
      <c r="C14" s="504"/>
    </row>
    <row r="15" spans="2:6" ht="19.5" thickBot="1">
      <c r="B15" s="545" t="s">
        <v>935</v>
      </c>
      <c r="C15" s="502"/>
      <c r="D15" s="767">
        <v>7590</v>
      </c>
      <c r="E15" s="767">
        <v>5154</v>
      </c>
    </row>
    <row r="16" spans="2:6">
      <c r="B16" s="506" t="s">
        <v>911</v>
      </c>
      <c r="C16" s="501"/>
      <c r="D16" s="892">
        <v>-2724</v>
      </c>
      <c r="E16" s="892">
        <v>-116</v>
      </c>
      <c r="F16" s="97"/>
    </row>
    <row r="17" spans="2:8">
      <c r="B17" s="506" t="s">
        <v>652</v>
      </c>
      <c r="C17" s="501"/>
      <c r="D17" s="892">
        <v>679</v>
      </c>
      <c r="E17" s="892">
        <v>-71</v>
      </c>
      <c r="F17" s="97"/>
    </row>
    <row r="18" spans="2:8">
      <c r="B18" s="506" t="s">
        <v>632</v>
      </c>
      <c r="C18" s="501"/>
      <c r="D18" s="892">
        <v>-496</v>
      </c>
      <c r="E18" s="892">
        <v>-520</v>
      </c>
      <c r="F18" s="822"/>
    </row>
    <row r="19" spans="2:8">
      <c r="B19" s="506" t="s">
        <v>633</v>
      </c>
      <c r="C19" s="501"/>
      <c r="D19" s="892">
        <v>120</v>
      </c>
      <c r="E19" s="892">
        <v>197</v>
      </c>
      <c r="F19" s="97"/>
    </row>
    <row r="20" spans="2:8" ht="19.5" thickBot="1">
      <c r="B20" s="506" t="s">
        <v>890</v>
      </c>
      <c r="D20" s="892">
        <v>-15</v>
      </c>
      <c r="E20" s="892">
        <v>-8</v>
      </c>
      <c r="F20" s="871"/>
    </row>
    <row r="21" spans="2:8" ht="19.5" thickBot="1">
      <c r="B21" s="545" t="s">
        <v>936</v>
      </c>
      <c r="C21" s="502"/>
      <c r="D21" s="767">
        <v>5154</v>
      </c>
      <c r="E21" s="767">
        <v>4636</v>
      </c>
    </row>
    <row r="22" spans="2:8" ht="42" customHeight="1"/>
    <row r="23" spans="2:8" ht="26.25" customHeight="1" thickBot="1">
      <c r="B23" s="606" t="s">
        <v>798</v>
      </c>
      <c r="C23" s="499"/>
      <c r="D23" s="1016" t="s">
        <v>751</v>
      </c>
      <c r="E23" s="1016"/>
      <c r="F23" s="1016"/>
      <c r="G23" s="1016"/>
      <c r="H23" s="1016"/>
    </row>
    <row r="24" spans="2:8" ht="26.25" customHeight="1" thickTop="1" thickBot="1">
      <c r="B24" s="503" t="s">
        <v>25</v>
      </c>
      <c r="C24" s="504"/>
      <c r="D24" s="766" t="s">
        <v>767</v>
      </c>
      <c r="E24" s="766" t="s">
        <v>365</v>
      </c>
      <c r="F24" s="766" t="s">
        <v>926</v>
      </c>
      <c r="G24" s="766" t="s">
        <v>927</v>
      </c>
      <c r="H24" s="769" t="s">
        <v>799</v>
      </c>
    </row>
    <row r="25" spans="2:8" ht="19.5" thickBot="1">
      <c r="B25" s="505" t="s">
        <v>653</v>
      </c>
      <c r="C25" s="502"/>
      <c r="D25" s="770">
        <v>423</v>
      </c>
      <c r="E25" s="770">
        <v>1869</v>
      </c>
      <c r="F25" s="770">
        <v>94</v>
      </c>
      <c r="G25" s="770">
        <v>204</v>
      </c>
      <c r="H25" s="767">
        <v>2590</v>
      </c>
    </row>
    <row r="26" spans="2:8">
      <c r="B26" s="506" t="s">
        <v>634</v>
      </c>
      <c r="C26" s="501"/>
      <c r="D26" s="771" t="s">
        <v>86</v>
      </c>
      <c r="E26" s="771">
        <v>297</v>
      </c>
      <c r="F26" s="771" t="s">
        <v>86</v>
      </c>
      <c r="G26" s="771">
        <v>51</v>
      </c>
      <c r="H26" s="768">
        <v>348</v>
      </c>
    </row>
    <row r="27" spans="2:8">
      <c r="B27" s="506" t="s">
        <v>749</v>
      </c>
      <c r="C27" s="501"/>
      <c r="D27" s="771" t="s">
        <v>86</v>
      </c>
      <c r="E27" s="771">
        <v>16</v>
      </c>
      <c r="F27" s="771">
        <v>34</v>
      </c>
      <c r="G27" s="771">
        <v>2</v>
      </c>
      <c r="H27" s="768">
        <v>52</v>
      </c>
    </row>
    <row r="28" spans="2:8">
      <c r="B28" s="506" t="s">
        <v>635</v>
      </c>
      <c r="C28" s="501"/>
      <c r="D28" s="771">
        <v>7</v>
      </c>
      <c r="E28" s="771">
        <v>39</v>
      </c>
      <c r="F28" s="771" t="s">
        <v>86</v>
      </c>
      <c r="G28" s="771">
        <v>5</v>
      </c>
      <c r="H28" s="768">
        <v>51</v>
      </c>
    </row>
    <row r="29" spans="2:8">
      <c r="B29" s="506" t="s">
        <v>881</v>
      </c>
      <c r="C29" s="501"/>
      <c r="D29" s="771">
        <v>96</v>
      </c>
      <c r="E29" s="771">
        <v>27</v>
      </c>
      <c r="F29" s="771">
        <v>100</v>
      </c>
      <c r="G29" s="771">
        <v>-173</v>
      </c>
      <c r="H29" s="768">
        <v>50</v>
      </c>
    </row>
    <row r="30" spans="2:8" ht="19.5" thickBot="1">
      <c r="B30" s="882" t="s">
        <v>141</v>
      </c>
      <c r="C30" s="501"/>
      <c r="D30" s="771">
        <v>-17</v>
      </c>
      <c r="E30" s="771">
        <v>18</v>
      </c>
      <c r="F30" s="771">
        <v>-2</v>
      </c>
      <c r="G30" s="771">
        <v>4</v>
      </c>
      <c r="H30" s="768">
        <v>3</v>
      </c>
    </row>
    <row r="31" spans="2:8" ht="19.5" thickBot="1">
      <c r="B31" s="505" t="s">
        <v>654</v>
      </c>
      <c r="C31" s="501"/>
      <c r="D31" s="770">
        <v>509</v>
      </c>
      <c r="E31" s="770">
        <v>2266</v>
      </c>
      <c r="F31" s="770">
        <v>226</v>
      </c>
      <c r="G31" s="770">
        <v>93</v>
      </c>
      <c r="H31" s="767">
        <v>3094</v>
      </c>
    </row>
    <row r="32" spans="2:8" ht="19.5" thickBot="1">
      <c r="B32" s="506" t="s">
        <v>637</v>
      </c>
      <c r="C32" s="501"/>
      <c r="D32" s="771">
        <v>-59</v>
      </c>
      <c r="E32" s="771">
        <v>-129</v>
      </c>
      <c r="F32" s="771">
        <v>-25</v>
      </c>
      <c r="G32" s="771">
        <v>-28</v>
      </c>
      <c r="H32" s="768">
        <v>-241</v>
      </c>
    </row>
    <row r="33" spans="2:8" ht="19.5" thickBot="1">
      <c r="B33" s="505" t="s">
        <v>655</v>
      </c>
      <c r="C33" s="502"/>
      <c r="D33" s="770">
        <v>450</v>
      </c>
      <c r="E33" s="770">
        <v>2137</v>
      </c>
      <c r="F33" s="770">
        <v>201</v>
      </c>
      <c r="G33" s="770">
        <v>65</v>
      </c>
      <c r="H33" s="767">
        <v>2853</v>
      </c>
    </row>
    <row r="34" spans="2:8" ht="19.5" thickBot="1">
      <c r="B34" s="508" t="s">
        <v>631</v>
      </c>
      <c r="C34" s="499"/>
      <c r="D34" s="771">
        <v>-113</v>
      </c>
      <c r="E34" s="771">
        <v>-534</v>
      </c>
      <c r="F34" s="771">
        <v>-50</v>
      </c>
      <c r="G34" s="771">
        <v>-16</v>
      </c>
      <c r="H34" s="768">
        <v>-713</v>
      </c>
    </row>
    <row r="35" spans="2:8" ht="19.5" thickBot="1">
      <c r="B35" s="505" t="s">
        <v>656</v>
      </c>
      <c r="C35" s="502"/>
      <c r="D35" s="770">
        <v>337</v>
      </c>
      <c r="E35" s="770">
        <v>1603</v>
      </c>
      <c r="F35" s="770">
        <v>151</v>
      </c>
      <c r="G35" s="770">
        <v>49</v>
      </c>
      <c r="H35" s="767">
        <v>2140</v>
      </c>
    </row>
    <row r="37" spans="2:8">
      <c r="B37" s="507"/>
    </row>
    <row r="38" spans="2:8">
      <c r="B38" s="792"/>
    </row>
    <row r="39" spans="2:8">
      <c r="B39" s="792"/>
    </row>
    <row r="41" spans="2:8" ht="26.25" customHeight="1" thickBot="1">
      <c r="B41" s="606" t="s">
        <v>798</v>
      </c>
      <c r="C41" s="499"/>
      <c r="D41" s="1017" t="s">
        <v>476</v>
      </c>
      <c r="E41" s="1018"/>
      <c r="F41" s="1018"/>
      <c r="G41" s="1018"/>
      <c r="H41" s="1018"/>
    </row>
    <row r="42" spans="2:8" ht="26.25" customHeight="1" thickTop="1" thickBot="1">
      <c r="B42" s="503" t="s">
        <v>25</v>
      </c>
      <c r="C42" s="504"/>
      <c r="D42" s="808" t="s">
        <v>767</v>
      </c>
      <c r="E42" s="808" t="s">
        <v>365</v>
      </c>
      <c r="F42" s="808" t="s">
        <v>926</v>
      </c>
      <c r="G42" s="808" t="s">
        <v>927</v>
      </c>
      <c r="H42" s="807" t="s">
        <v>799</v>
      </c>
    </row>
    <row r="43" spans="2:8" ht="19.5" thickBot="1">
      <c r="B43" s="505" t="s">
        <v>653</v>
      </c>
      <c r="C43" s="502"/>
      <c r="D43" s="770">
        <v>264</v>
      </c>
      <c r="E43" s="770">
        <v>1828</v>
      </c>
      <c r="F43" s="770">
        <v>96</v>
      </c>
      <c r="G43" s="770">
        <v>242</v>
      </c>
      <c r="H43" s="767">
        <v>2430</v>
      </c>
    </row>
    <row r="44" spans="2:8">
      <c r="B44" s="506" t="s">
        <v>634</v>
      </c>
      <c r="C44" s="501"/>
      <c r="D44" s="824" t="s">
        <v>86</v>
      </c>
      <c r="E44" s="771">
        <v>159</v>
      </c>
      <c r="F44" s="824" t="s">
        <v>86</v>
      </c>
      <c r="G44" s="771">
        <v>46</v>
      </c>
      <c r="H44" s="768">
        <v>205</v>
      </c>
    </row>
    <row r="45" spans="2:8">
      <c r="B45" s="506" t="s">
        <v>635</v>
      </c>
      <c r="C45" s="501"/>
      <c r="D45" s="771">
        <v>3</v>
      </c>
      <c r="E45" s="771">
        <v>29</v>
      </c>
      <c r="F45" s="824" t="s">
        <v>86</v>
      </c>
      <c r="G45" s="771">
        <v>5</v>
      </c>
      <c r="H45" s="768">
        <v>37</v>
      </c>
    </row>
    <row r="46" spans="2:8">
      <c r="B46" s="506" t="s">
        <v>881</v>
      </c>
      <c r="C46" s="501"/>
      <c r="D46" s="771">
        <v>238</v>
      </c>
      <c r="E46" s="771">
        <v>-20</v>
      </c>
      <c r="F46" s="771">
        <v>11</v>
      </c>
      <c r="G46" s="771">
        <v>-34</v>
      </c>
      <c r="H46" s="768">
        <v>195</v>
      </c>
    </row>
    <row r="47" spans="2:8" ht="19.5" thickBot="1">
      <c r="B47" s="506" t="s">
        <v>141</v>
      </c>
      <c r="C47" s="501"/>
      <c r="D47" s="771" t="s">
        <v>86</v>
      </c>
      <c r="E47" s="771" t="s">
        <v>86</v>
      </c>
      <c r="F47" s="771" t="s">
        <v>86</v>
      </c>
      <c r="G47" s="771">
        <v>-4</v>
      </c>
      <c r="H47" s="768">
        <v>-4</v>
      </c>
    </row>
    <row r="48" spans="2:8" ht="19.5" thickBot="1">
      <c r="B48" s="505" t="s">
        <v>654</v>
      </c>
      <c r="C48" s="501"/>
      <c r="D48" s="770">
        <v>505</v>
      </c>
      <c r="E48" s="770">
        <v>1996</v>
      </c>
      <c r="F48" s="770">
        <v>107</v>
      </c>
      <c r="G48" s="770">
        <v>255</v>
      </c>
      <c r="H48" s="767">
        <v>2863</v>
      </c>
    </row>
    <row r="49" spans="2:8" ht="19.5" thickBot="1">
      <c r="B49" s="506" t="s">
        <v>637</v>
      </c>
      <c r="C49" s="501"/>
      <c r="D49" s="771">
        <v>-82</v>
      </c>
      <c r="E49" s="771">
        <v>-127</v>
      </c>
      <c r="F49" s="771">
        <v>-13</v>
      </c>
      <c r="G49" s="771">
        <v>-51</v>
      </c>
      <c r="H49" s="768">
        <v>-273</v>
      </c>
    </row>
    <row r="50" spans="2:8" ht="19.5" thickBot="1">
      <c r="B50" s="505" t="s">
        <v>655</v>
      </c>
      <c r="C50" s="502"/>
      <c r="D50" s="770">
        <v>423</v>
      </c>
      <c r="E50" s="770">
        <v>1869</v>
      </c>
      <c r="F50" s="770">
        <v>94</v>
      </c>
      <c r="G50" s="770">
        <v>204</v>
      </c>
      <c r="H50" s="767">
        <v>2590</v>
      </c>
    </row>
    <row r="51" spans="2:8" ht="19.5" thickBot="1">
      <c r="B51" s="508" t="s">
        <v>631</v>
      </c>
      <c r="C51" s="499"/>
      <c r="D51" s="771">
        <v>-106</v>
      </c>
      <c r="E51" s="771">
        <v>-467</v>
      </c>
      <c r="F51" s="771">
        <v>-24</v>
      </c>
      <c r="G51" s="771">
        <v>-51</v>
      </c>
      <c r="H51" s="768">
        <v>-648</v>
      </c>
    </row>
    <row r="52" spans="2:8" ht="19.5" thickBot="1">
      <c r="B52" s="505" t="s">
        <v>656</v>
      </c>
      <c r="C52" s="502"/>
      <c r="D52" s="770">
        <v>317</v>
      </c>
      <c r="E52" s="770">
        <v>1402</v>
      </c>
      <c r="F52" s="770">
        <v>71</v>
      </c>
      <c r="G52" s="770">
        <v>153</v>
      </c>
      <c r="H52" s="767">
        <v>1943</v>
      </c>
    </row>
    <row r="54" spans="2:8">
      <c r="B54" s="507"/>
    </row>
    <row r="55" spans="2:8">
      <c r="B55" s="792"/>
    </row>
    <row r="56" spans="2:8">
      <c r="B56" s="792"/>
    </row>
  </sheetData>
  <mergeCells count="2">
    <mergeCell ref="D23:H23"/>
    <mergeCell ref="D41:H41"/>
  </mergeCells>
  <pageMargins left="0.7" right="0.7" top="0.75" bottom="0.75" header="0.3" footer="0.3"/>
  <pageSetup paperSize="9" orientation="portrait" r:id="rId1"/>
  <headerFooter>
    <oddFooter>&amp;C_x000D_&amp;1#&amp;"Calibri"&amp;10&amp;K000000 Confidential: Ensure justifiable business need before sharing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Contents</vt:lpstr>
      <vt:lpstr>A - Segment mapping</vt:lpstr>
      <vt:lpstr>1 - Cash Generation</vt:lpstr>
      <vt:lpstr>2 - HoldCo cashflow</vt:lpstr>
      <vt:lpstr>3 - Sources &amp; uses</vt:lpstr>
      <vt:lpstr>4 - Cash emergence</vt:lpstr>
      <vt:lpstr>5 - IFRS P&amp;L (IP format)</vt:lpstr>
      <vt:lpstr>6 - Op. profit analysis</vt:lpstr>
      <vt:lpstr>7 - Adj.equity &amp; CSM AOMs</vt:lpstr>
      <vt:lpstr>8 - Other IFRS disclosures</vt:lpstr>
      <vt:lpstr>9 - Income Statement</vt:lpstr>
      <vt:lpstr>10 - Balance Sheet</vt:lpstr>
      <vt:lpstr>11 - Management Actions</vt:lpstr>
      <vt:lpstr>12 - PGH Solvency</vt:lpstr>
      <vt:lpstr>13 - LifeCo Free Surplus</vt:lpstr>
      <vt:lpstr>14 - SCR breakdown</vt:lpstr>
      <vt:lpstr>15 - Sensitivities</vt:lpstr>
      <vt:lpstr>16a - AUA &amp; flows</vt:lpstr>
      <vt:lpstr>16b - AUA &amp; Flows (FY 2020+)</vt:lpstr>
      <vt:lpstr>16c - AUA &amp; Flows (FY 2023+)</vt:lpstr>
      <vt:lpstr>17 - AUA by fund (historic)</vt:lpstr>
      <vt:lpstr>18a - New business (historic)</vt:lpstr>
      <vt:lpstr>18b - New business (2020+)</vt:lpstr>
      <vt:lpstr>19 - Asset data</vt:lpstr>
      <vt:lpstr>20 - Debt exposure country</vt:lpstr>
      <vt:lpstr>21 - Credit rating debt</vt:lpstr>
      <vt:lpstr>22 - Sh Debt by sector</vt:lpstr>
      <vt:lpstr>23 - Illiquids</vt:lpstr>
      <vt:lpstr>24a - Leverage (historic)</vt:lpstr>
      <vt:lpstr>24b - Leverage (FY22 restated+)</vt:lpstr>
      <vt:lpstr>25 - Dividends</vt:lpstr>
      <vt:lpstr>26 - Acqs</vt:lpstr>
      <vt:lpstr>27 -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2024-03-28T13:20:14Z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f1a062-5ee4-4104-b954-bd3f4cbcdb22_Enabled">
    <vt:lpwstr>true</vt:lpwstr>
  </property>
  <property fmtid="{D5CDD505-2E9C-101B-9397-08002B2CF9AE}" pid="5" name="MSIP_Label_30f1a062-5ee4-4104-b954-bd3f4cbcdb22_SetDate">
    <vt:lpwstr>2024-02-27T23:09:48Z</vt:lpwstr>
  </property>
  <property fmtid="{D5CDD505-2E9C-101B-9397-08002B2CF9AE}" pid="6" name="MSIP_Label_30f1a062-5ee4-4104-b954-bd3f4cbcdb22_Method">
    <vt:lpwstr>Privileged</vt:lpwstr>
  </property>
  <property fmtid="{D5CDD505-2E9C-101B-9397-08002B2CF9AE}" pid="7" name="MSIP_Label_30f1a062-5ee4-4104-b954-bd3f4cbcdb22_Name">
    <vt:lpwstr>Confidential</vt:lpwstr>
  </property>
  <property fmtid="{D5CDD505-2E9C-101B-9397-08002B2CF9AE}" pid="8" name="MSIP_Label_30f1a062-5ee4-4104-b954-bd3f4cbcdb22_SiteId">
    <vt:lpwstr>97cbadbc-9c17-46ff-807d-aef9d23c5692</vt:lpwstr>
  </property>
  <property fmtid="{D5CDD505-2E9C-101B-9397-08002B2CF9AE}" pid="9" name="MSIP_Label_30f1a062-5ee4-4104-b954-bd3f4cbcdb22_ActionId">
    <vt:lpwstr>5c52b1bf-9574-43ce-ba36-66f90dbd39d8</vt:lpwstr>
  </property>
  <property fmtid="{D5CDD505-2E9C-101B-9397-08002B2CF9AE}" pid="10" name="MSIP_Label_30f1a062-5ee4-4104-b954-bd3f4cbcdb22_ContentBits">
    <vt:lpwstr>2</vt:lpwstr>
  </property>
</Properties>
</file>